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G:\My Drive\Documents\PATCOM Medical\"/>
    </mc:Choice>
  </mc:AlternateContent>
  <bookViews>
    <workbookView xWindow="-98" yWindow="-98" windowWidth="22695" windowHeight="14595"/>
  </bookViews>
  <sheets>
    <sheet name="Cost Comparison Input" sheetId="2" r:id="rId1"/>
    <sheet name="Cost Comparison Dashboard" sheetId="9" r:id="rId2"/>
    <sheet name="Tables for Graphs" sheetId="8" state="hidden" r:id="rId3"/>
    <sheet name="Variables" sheetId="3" state="veryHidden" r:id="rId4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Breakeven_point">'Cost Comparison Input'!#REF!</definedName>
    <definedName name="Company_name">'Cost Comparison Input'!$B$3</definedName>
    <definedName name="DATA_01" hidden="1">'Cost Comparison Input'!$B$3:$B$4</definedName>
    <definedName name="DATA_02" hidden="1">'Cost Comparison Input'!#REF!</definedName>
    <definedName name="DATA_03" hidden="1">'Cost Comparison Input'!#REF!</definedName>
    <definedName name="DATA_04" hidden="1">'Cost Comparison Input'!#REF!</definedName>
    <definedName name="DATA_05" hidden="1">'Cost Comparison Input'!#REF!</definedName>
    <definedName name="DATA_06" hidden="1">'Cost Comparison Input'!$F$20:$F$30</definedName>
    <definedName name="DATA_07" hidden="1">'Cost Comparison Input'!#REF!</definedName>
    <definedName name="DATA_08" hidden="1">'Cost Comparison Input'!$H$11</definedName>
    <definedName name="Fixed_costs">'Cost Comparison Input'!#REF!</definedName>
    <definedName name="Gross_margin">'Cost Comparison Input'!#REF!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profit">'Cost Comparison Input'!#REF!</definedName>
    <definedName name="_xlnm.Print_Area" localSheetId="1">'Cost Comparison Dashboard'!$A$1:$AA$45</definedName>
    <definedName name="_xlnm.Print_Area" localSheetId="0">'Cost Comparison Input'!$A$1:$H$37</definedName>
    <definedName name="Sales_price_unit">'Cost Comparison Input'!#REF!</definedName>
    <definedName name="Sales_volume_units">'Cost Comparison Input'!#REF!</definedName>
    <definedName name="TemplatePrintArea">'Cost Comparison Input'!$B$1:$G$13</definedName>
    <definedName name="Total_fixed">'Cost Comparison Input'!#REF!</definedName>
    <definedName name="Total_Sales">'Cost Comparison Input'!#REF!</definedName>
    <definedName name="Total_variable">'Cost Comparison Input'!$H$33</definedName>
    <definedName name="Unit_contrib_margin">'Cost Comparison Input'!#REF!</definedName>
    <definedName name="Variable_cost_unit">'Cost Comparison Input'!#REF!</definedName>
    <definedName name="Variable_costs_unit">'Cost Comparison Input'!$F$20:$F$30</definedName>
    <definedName name="Variable_Unit_Cost">'Cost Comparison Input'!#REF!</definedName>
  </definedNames>
  <calcPr calcId="152511"/>
</workbook>
</file>

<file path=xl/calcChain.xml><?xml version="1.0" encoding="utf-8"?>
<calcChain xmlns="http://schemas.openxmlformats.org/spreadsheetml/2006/main">
  <c r="Y32" i="9" l="1"/>
  <c r="Y31" i="9"/>
  <c r="G32" i="2"/>
  <c r="F34" i="9" s="1"/>
  <c r="F32" i="2"/>
  <c r="F32" i="9" s="1"/>
  <c r="G16" i="2"/>
  <c r="F33" i="9" s="1"/>
  <c r="F16" i="2"/>
  <c r="F31" i="9" s="1"/>
  <c r="P32" i="9" l="1"/>
  <c r="P31" i="9"/>
  <c r="B3" i="8"/>
  <c r="G36" i="2"/>
  <c r="F36" i="2"/>
  <c r="Y33" i="9" l="1"/>
  <c r="B4" i="8"/>
  <c r="H4" i="8" s="1"/>
  <c r="H3" i="8"/>
  <c r="E3" i="8"/>
  <c r="F3" i="8"/>
  <c r="C3" i="8" l="1"/>
  <c r="I3" i="8" s="1"/>
  <c r="M3" i="8"/>
  <c r="L3" i="8"/>
  <c r="D3" i="8"/>
  <c r="J3" i="8" s="1"/>
  <c r="D4" i="8"/>
  <c r="C4" i="8"/>
  <c r="B5" i="8"/>
  <c r="B6" i="8" s="1"/>
  <c r="H6" i="8" s="1"/>
  <c r="F4" i="8"/>
  <c r="E4" i="8"/>
  <c r="P4" i="8" l="1"/>
  <c r="P8" i="8"/>
  <c r="P12" i="8"/>
  <c r="P16" i="8"/>
  <c r="P20" i="8"/>
  <c r="P24" i="8"/>
  <c r="P28" i="8"/>
  <c r="P32" i="8"/>
  <c r="P36" i="8"/>
  <c r="P40" i="8"/>
  <c r="P44" i="8"/>
  <c r="P48" i="8"/>
  <c r="P52" i="8"/>
  <c r="P56" i="8"/>
  <c r="P60" i="8"/>
  <c r="P64" i="8"/>
  <c r="P68" i="8"/>
  <c r="P72" i="8"/>
  <c r="P76" i="8"/>
  <c r="P80" i="8"/>
  <c r="P84" i="8"/>
  <c r="P88" i="8"/>
  <c r="P92" i="8"/>
  <c r="P96" i="8"/>
  <c r="P100" i="8"/>
  <c r="P10" i="8"/>
  <c r="P18" i="8"/>
  <c r="P26" i="8"/>
  <c r="P34" i="8"/>
  <c r="P42" i="8"/>
  <c r="P50" i="8"/>
  <c r="P58" i="8"/>
  <c r="P66" i="8"/>
  <c r="P78" i="8"/>
  <c r="P86" i="8"/>
  <c r="P94" i="8"/>
  <c r="P102" i="8"/>
  <c r="P7" i="8"/>
  <c r="P15" i="8"/>
  <c r="P23" i="8"/>
  <c r="P31" i="8"/>
  <c r="P39" i="8"/>
  <c r="P51" i="8"/>
  <c r="P59" i="8"/>
  <c r="P67" i="8"/>
  <c r="P5" i="8"/>
  <c r="P9" i="8"/>
  <c r="P13" i="8"/>
  <c r="P17" i="8"/>
  <c r="P21" i="8"/>
  <c r="P25" i="8"/>
  <c r="P29" i="8"/>
  <c r="P33" i="8"/>
  <c r="P37" i="8"/>
  <c r="P41" i="8"/>
  <c r="P45" i="8"/>
  <c r="P49" i="8"/>
  <c r="P53" i="8"/>
  <c r="P57" i="8"/>
  <c r="P61" i="8"/>
  <c r="P65" i="8"/>
  <c r="P69" i="8"/>
  <c r="P73" i="8"/>
  <c r="P77" i="8"/>
  <c r="P81" i="8"/>
  <c r="P85" i="8"/>
  <c r="P89" i="8"/>
  <c r="P93" i="8"/>
  <c r="P97" i="8"/>
  <c r="P101" i="8"/>
  <c r="P6" i="8"/>
  <c r="P14" i="8"/>
  <c r="P22" i="8"/>
  <c r="P30" i="8"/>
  <c r="P38" i="8"/>
  <c r="P46" i="8"/>
  <c r="P54" i="8"/>
  <c r="P62" i="8"/>
  <c r="P70" i="8"/>
  <c r="P74" i="8"/>
  <c r="P82" i="8"/>
  <c r="P90" i="8"/>
  <c r="P98" i="8"/>
  <c r="P11" i="8"/>
  <c r="P19" i="8"/>
  <c r="P27" i="8"/>
  <c r="P35" i="8"/>
  <c r="P43" i="8"/>
  <c r="P47" i="8"/>
  <c r="P55" i="8"/>
  <c r="P63" i="8"/>
  <c r="P71" i="8"/>
  <c r="P87" i="8"/>
  <c r="P3" i="8"/>
  <c r="P79" i="8"/>
  <c r="P99" i="8"/>
  <c r="P75" i="8"/>
  <c r="P91" i="8"/>
  <c r="P95" i="8"/>
  <c r="P83" i="8"/>
  <c r="J4" i="8"/>
  <c r="I4" i="8"/>
  <c r="E5" i="8"/>
  <c r="H5" i="8"/>
  <c r="C5" i="8"/>
  <c r="D5" i="8"/>
  <c r="F5" i="8"/>
  <c r="B7" i="8"/>
  <c r="H7" i="8" s="1"/>
  <c r="E6" i="8"/>
  <c r="F6" i="8"/>
  <c r="D6" i="8"/>
  <c r="C6" i="8"/>
  <c r="O3" i="8" l="1"/>
  <c r="S10" i="8"/>
  <c r="S14" i="8"/>
  <c r="I5" i="8"/>
  <c r="J5" i="8"/>
  <c r="I6" i="8"/>
  <c r="J6" i="8"/>
  <c r="B8" i="8"/>
  <c r="H8" i="8" s="1"/>
  <c r="D7" i="8"/>
  <c r="E7" i="8"/>
  <c r="F7" i="8"/>
  <c r="C7" i="8"/>
  <c r="O4" i="8" l="1"/>
  <c r="O5" i="8" s="1"/>
  <c r="O6" i="8" s="1"/>
  <c r="O7" i="8" s="1"/>
  <c r="O8" i="8" s="1"/>
  <c r="O9" i="8" s="1"/>
  <c r="O10" i="8" s="1"/>
  <c r="O11" i="8" s="1"/>
  <c r="O12" i="8" s="1"/>
  <c r="O13" i="8" s="1"/>
  <c r="O14" i="8" s="1"/>
  <c r="O15" i="8" s="1"/>
  <c r="O16" i="8" s="1"/>
  <c r="O17" i="8" s="1"/>
  <c r="O18" i="8" s="1"/>
  <c r="O19" i="8" s="1"/>
  <c r="O20" i="8" s="1"/>
  <c r="O21" i="8" s="1"/>
  <c r="O22" i="8" s="1"/>
  <c r="O23" i="8" s="1"/>
  <c r="O24" i="8" s="1"/>
  <c r="O25" i="8" s="1"/>
  <c r="O26" i="8" s="1"/>
  <c r="O27" i="8" s="1"/>
  <c r="O28" i="8" s="1"/>
  <c r="O29" i="8" s="1"/>
  <c r="O30" i="8" s="1"/>
  <c r="O31" i="8" s="1"/>
  <c r="O32" i="8" s="1"/>
  <c r="O33" i="8" s="1"/>
  <c r="O34" i="8" s="1"/>
  <c r="O35" i="8" s="1"/>
  <c r="O36" i="8" s="1"/>
  <c r="O37" i="8" s="1"/>
  <c r="O38" i="8" s="1"/>
  <c r="O39" i="8" s="1"/>
  <c r="O40" i="8" s="1"/>
  <c r="O41" i="8" s="1"/>
  <c r="O42" i="8" s="1"/>
  <c r="O43" i="8" s="1"/>
  <c r="O44" i="8" s="1"/>
  <c r="O45" i="8" s="1"/>
  <c r="O46" i="8" s="1"/>
  <c r="O47" i="8" s="1"/>
  <c r="O48" i="8" s="1"/>
  <c r="O49" i="8" s="1"/>
  <c r="O50" i="8" s="1"/>
  <c r="O51" i="8" s="1"/>
  <c r="O52" i="8" s="1"/>
  <c r="O53" i="8" s="1"/>
  <c r="O54" i="8" s="1"/>
  <c r="O55" i="8" s="1"/>
  <c r="O56" i="8" s="1"/>
  <c r="O57" i="8" s="1"/>
  <c r="O58" i="8" s="1"/>
  <c r="O59" i="8" s="1"/>
  <c r="O60" i="8" s="1"/>
  <c r="O61" i="8" s="1"/>
  <c r="O62" i="8" s="1"/>
  <c r="O63" i="8" s="1"/>
  <c r="O64" i="8" s="1"/>
  <c r="O65" i="8" s="1"/>
  <c r="O66" i="8" s="1"/>
  <c r="O67" i="8" s="1"/>
  <c r="O68" i="8" s="1"/>
  <c r="O69" i="8" s="1"/>
  <c r="O70" i="8" s="1"/>
  <c r="O71" i="8" s="1"/>
  <c r="O72" i="8" s="1"/>
  <c r="O73" i="8" s="1"/>
  <c r="O74" i="8" s="1"/>
  <c r="O75" i="8" s="1"/>
  <c r="O76" i="8" s="1"/>
  <c r="O77" i="8" s="1"/>
  <c r="O78" i="8" s="1"/>
  <c r="O79" i="8" s="1"/>
  <c r="O80" i="8" s="1"/>
  <c r="O81" i="8" s="1"/>
  <c r="O82" i="8" s="1"/>
  <c r="O83" i="8" s="1"/>
  <c r="O84" i="8" s="1"/>
  <c r="O85" i="8" s="1"/>
  <c r="O86" i="8" s="1"/>
  <c r="O87" i="8" s="1"/>
  <c r="O88" i="8" s="1"/>
  <c r="O89" i="8" s="1"/>
  <c r="O90" i="8" s="1"/>
  <c r="O91" i="8" s="1"/>
  <c r="O92" i="8" s="1"/>
  <c r="O93" i="8" s="1"/>
  <c r="O94" i="8" s="1"/>
  <c r="O95" i="8" s="1"/>
  <c r="O96" i="8" s="1"/>
  <c r="O97" i="8" s="1"/>
  <c r="O98" i="8" s="1"/>
  <c r="O99" i="8" s="1"/>
  <c r="O100" i="8" s="1"/>
  <c r="O101" i="8" s="1"/>
  <c r="O102" i="8" s="1"/>
  <c r="I7" i="8"/>
  <c r="J7" i="8"/>
  <c r="B9" i="8"/>
  <c r="H9" i="8" s="1"/>
  <c r="D8" i="8"/>
  <c r="C8" i="8"/>
  <c r="E8" i="8"/>
  <c r="F8" i="8"/>
  <c r="S12" i="8" l="1"/>
  <c r="S8" i="8"/>
  <c r="J8" i="8"/>
  <c r="I8" i="8"/>
  <c r="B10" i="8"/>
  <c r="H10" i="8" s="1"/>
  <c r="F9" i="8"/>
  <c r="D9" i="8"/>
  <c r="E9" i="8"/>
  <c r="C9" i="8"/>
  <c r="S15" i="8" l="1"/>
  <c r="Y34" i="9" s="1"/>
  <c r="J9" i="8"/>
  <c r="I9" i="8"/>
  <c r="B11" i="8"/>
  <c r="H11" i="8" s="1"/>
  <c r="E10" i="8"/>
  <c r="F10" i="8"/>
  <c r="D10" i="8"/>
  <c r="C10" i="8"/>
  <c r="I10" i="8" l="1"/>
  <c r="J10" i="8"/>
  <c r="B12" i="8"/>
  <c r="H12" i="8" s="1"/>
  <c r="D11" i="8"/>
  <c r="E11" i="8"/>
  <c r="F11" i="8"/>
  <c r="C11" i="8"/>
  <c r="I11" i="8" l="1"/>
  <c r="J11" i="8"/>
  <c r="B13" i="8"/>
  <c r="H13" i="8" s="1"/>
  <c r="D12" i="8"/>
  <c r="E12" i="8"/>
  <c r="F12" i="8"/>
  <c r="C12" i="8"/>
  <c r="J12" i="8" l="1"/>
  <c r="I12" i="8"/>
  <c r="B14" i="8"/>
  <c r="H14" i="8" s="1"/>
  <c r="F13" i="8"/>
  <c r="D13" i="8"/>
  <c r="E13" i="8"/>
  <c r="C13" i="8"/>
  <c r="I13" i="8" l="1"/>
  <c r="J13" i="8"/>
  <c r="B15" i="8"/>
  <c r="H15" i="8" s="1"/>
  <c r="E14" i="8"/>
  <c r="F14" i="8"/>
  <c r="D14" i="8"/>
  <c r="C14" i="8"/>
  <c r="I14" i="8" l="1"/>
  <c r="J14" i="8"/>
  <c r="B16" i="8"/>
  <c r="H16" i="8" s="1"/>
  <c r="D15" i="8"/>
  <c r="E15" i="8"/>
  <c r="F15" i="8"/>
  <c r="C15" i="8"/>
  <c r="I15" i="8" l="1"/>
  <c r="J15" i="8"/>
  <c r="B17" i="8"/>
  <c r="H17" i="8" s="1"/>
  <c r="D16" i="8"/>
  <c r="E16" i="8"/>
  <c r="F16" i="8"/>
  <c r="C16" i="8"/>
  <c r="J16" i="8" l="1"/>
  <c r="I16" i="8"/>
  <c r="B18" i="8"/>
  <c r="H18" i="8" s="1"/>
  <c r="F17" i="8"/>
  <c r="D17" i="8"/>
  <c r="E17" i="8"/>
  <c r="C17" i="8"/>
  <c r="I17" i="8" s="1"/>
  <c r="J17" i="8" l="1"/>
  <c r="B19" i="8"/>
  <c r="H19" i="8" s="1"/>
  <c r="E18" i="8"/>
  <c r="F18" i="8"/>
  <c r="D18" i="8"/>
  <c r="C18" i="8"/>
  <c r="I18" i="8" l="1"/>
  <c r="J18" i="8"/>
  <c r="B20" i="8"/>
  <c r="H20" i="8" s="1"/>
  <c r="D19" i="8"/>
  <c r="E19" i="8"/>
  <c r="F19" i="8"/>
  <c r="C19" i="8"/>
  <c r="I19" i="8" l="1"/>
  <c r="J19" i="8"/>
  <c r="B21" i="8"/>
  <c r="H21" i="8" s="1"/>
  <c r="C20" i="8"/>
  <c r="D20" i="8"/>
  <c r="E20" i="8"/>
  <c r="F20" i="8"/>
  <c r="J20" i="8" l="1"/>
  <c r="I20" i="8"/>
  <c r="B22" i="8"/>
  <c r="H22" i="8" s="1"/>
  <c r="F21" i="8"/>
  <c r="D21" i="8"/>
  <c r="E21" i="8"/>
  <c r="C21" i="8"/>
  <c r="I21" i="8" l="1"/>
  <c r="J21" i="8"/>
  <c r="B23" i="8"/>
  <c r="H23" i="8" s="1"/>
  <c r="E22" i="8"/>
  <c r="F22" i="8"/>
  <c r="D22" i="8"/>
  <c r="C22" i="8"/>
  <c r="J22" i="8" l="1"/>
  <c r="I22" i="8"/>
  <c r="B24" i="8"/>
  <c r="H24" i="8" s="1"/>
  <c r="D23" i="8"/>
  <c r="E23" i="8"/>
  <c r="F23" i="8"/>
  <c r="C23" i="8"/>
  <c r="J23" i="8" l="1"/>
  <c r="I23" i="8"/>
  <c r="B25" i="8"/>
  <c r="H25" i="8" s="1"/>
  <c r="D24" i="8"/>
  <c r="C24" i="8"/>
  <c r="E24" i="8"/>
  <c r="F24" i="8"/>
  <c r="J24" i="8" l="1"/>
  <c r="I24" i="8"/>
  <c r="B26" i="8"/>
  <c r="H26" i="8" s="1"/>
  <c r="F25" i="8"/>
  <c r="E25" i="8"/>
  <c r="D25" i="8"/>
  <c r="C25" i="8"/>
  <c r="J25" i="8" l="1"/>
  <c r="I25" i="8"/>
  <c r="B27" i="8"/>
  <c r="H27" i="8" s="1"/>
  <c r="E26" i="8"/>
  <c r="F26" i="8"/>
  <c r="D26" i="8"/>
  <c r="C26" i="8"/>
  <c r="I26" i="8" l="1"/>
  <c r="J26" i="8"/>
  <c r="B28" i="8"/>
  <c r="H28" i="8" s="1"/>
  <c r="D27" i="8"/>
  <c r="E27" i="8"/>
  <c r="F27" i="8"/>
  <c r="C27" i="8"/>
  <c r="J27" i="8" l="1"/>
  <c r="I27" i="8"/>
  <c r="B29" i="8"/>
  <c r="H29" i="8" s="1"/>
  <c r="D28" i="8"/>
  <c r="E28" i="8"/>
  <c r="F28" i="8"/>
  <c r="C28" i="8"/>
  <c r="J28" i="8" l="1"/>
  <c r="I28" i="8"/>
  <c r="B30" i="8"/>
  <c r="H30" i="8" s="1"/>
  <c r="F29" i="8"/>
  <c r="D29" i="8"/>
  <c r="E29" i="8"/>
  <c r="C29" i="8"/>
  <c r="I29" i="8" l="1"/>
  <c r="J29" i="8"/>
  <c r="B31" i="8"/>
  <c r="H31" i="8" s="1"/>
  <c r="E30" i="8"/>
  <c r="F30" i="8"/>
  <c r="D30" i="8"/>
  <c r="C30" i="8"/>
  <c r="I30" i="8" l="1"/>
  <c r="J30" i="8"/>
  <c r="B32" i="8"/>
  <c r="H32" i="8" s="1"/>
  <c r="D31" i="8"/>
  <c r="E31" i="8"/>
  <c r="F31" i="8"/>
  <c r="C31" i="8"/>
  <c r="J31" i="8" l="1"/>
  <c r="I31" i="8"/>
  <c r="B33" i="8"/>
  <c r="H33" i="8" s="1"/>
  <c r="D32" i="8"/>
  <c r="E32" i="8"/>
  <c r="F32" i="8"/>
  <c r="C32" i="8"/>
  <c r="J32" i="8" l="1"/>
  <c r="I32" i="8"/>
  <c r="B34" i="8"/>
  <c r="H34" i="8" s="1"/>
  <c r="F33" i="8"/>
  <c r="E33" i="8"/>
  <c r="D33" i="8"/>
  <c r="C33" i="8"/>
  <c r="I33" i="8" l="1"/>
  <c r="J33" i="8"/>
  <c r="B35" i="8"/>
  <c r="H35" i="8" s="1"/>
  <c r="E34" i="8"/>
  <c r="F34" i="8"/>
  <c r="D34" i="8"/>
  <c r="C34" i="8"/>
  <c r="I34" i="8" l="1"/>
  <c r="J34" i="8"/>
  <c r="B36" i="8"/>
  <c r="H36" i="8" s="1"/>
  <c r="D35" i="8"/>
  <c r="E35" i="8"/>
  <c r="F35" i="8"/>
  <c r="C35" i="8"/>
  <c r="I35" i="8" s="1"/>
  <c r="J35" i="8" l="1"/>
  <c r="B37" i="8"/>
  <c r="H37" i="8" s="1"/>
  <c r="D36" i="8"/>
  <c r="E36" i="8"/>
  <c r="F36" i="8"/>
  <c r="C36" i="8"/>
  <c r="J36" i="8" l="1"/>
  <c r="I36" i="8"/>
  <c r="B38" i="8"/>
  <c r="H38" i="8" s="1"/>
  <c r="F37" i="8"/>
  <c r="E37" i="8"/>
  <c r="D37" i="8"/>
  <c r="C37" i="8"/>
  <c r="I37" i="8" s="1"/>
  <c r="J37" i="8" l="1"/>
  <c r="B39" i="8"/>
  <c r="H39" i="8" s="1"/>
  <c r="E38" i="8"/>
  <c r="F38" i="8"/>
  <c r="D38" i="8"/>
  <c r="C38" i="8"/>
  <c r="I38" i="8" l="1"/>
  <c r="J38" i="8"/>
  <c r="B40" i="8"/>
  <c r="H40" i="8" s="1"/>
  <c r="D39" i="8"/>
  <c r="E39" i="8"/>
  <c r="F39" i="8"/>
  <c r="C39" i="8"/>
  <c r="J39" i="8" l="1"/>
  <c r="I39" i="8"/>
  <c r="B41" i="8"/>
  <c r="H41" i="8" s="1"/>
  <c r="D40" i="8"/>
  <c r="E40" i="8"/>
  <c r="F40" i="8"/>
  <c r="C40" i="8"/>
  <c r="J40" i="8" l="1"/>
  <c r="I40" i="8"/>
  <c r="B42" i="8"/>
  <c r="H42" i="8" s="1"/>
  <c r="F41" i="8"/>
  <c r="E41" i="8"/>
  <c r="D41" i="8"/>
  <c r="C41" i="8"/>
  <c r="I41" i="8" l="1"/>
  <c r="J41" i="8"/>
  <c r="B43" i="8"/>
  <c r="H43" i="8" s="1"/>
  <c r="E42" i="8"/>
  <c r="F42" i="8"/>
  <c r="D42" i="8"/>
  <c r="C42" i="8"/>
  <c r="I42" i="8" l="1"/>
  <c r="J42" i="8"/>
  <c r="B44" i="8"/>
  <c r="H44" i="8" s="1"/>
  <c r="D43" i="8"/>
  <c r="E43" i="8"/>
  <c r="F43" i="8"/>
  <c r="C43" i="8"/>
  <c r="J43" i="8" l="1"/>
  <c r="I43" i="8"/>
  <c r="B45" i="8"/>
  <c r="H45" i="8" s="1"/>
  <c r="D44" i="8"/>
  <c r="E44" i="8"/>
  <c r="F44" i="8"/>
  <c r="C44" i="8"/>
  <c r="J44" i="8" l="1"/>
  <c r="I44" i="8"/>
  <c r="B46" i="8"/>
  <c r="H46" i="8" s="1"/>
  <c r="F45" i="8"/>
  <c r="D45" i="8"/>
  <c r="E45" i="8"/>
  <c r="C45" i="8"/>
  <c r="I45" i="8" s="1"/>
  <c r="J45" i="8" l="1"/>
  <c r="B47" i="8"/>
  <c r="H47" i="8" s="1"/>
  <c r="E46" i="8"/>
  <c r="F46" i="8"/>
  <c r="D46" i="8"/>
  <c r="C46" i="8"/>
  <c r="I46" i="8" l="1"/>
  <c r="J46" i="8"/>
  <c r="B48" i="8"/>
  <c r="H48" i="8" s="1"/>
  <c r="D47" i="8"/>
  <c r="E47" i="8"/>
  <c r="F47" i="8"/>
  <c r="C47" i="8"/>
  <c r="I47" i="8" s="1"/>
  <c r="J47" i="8" l="1"/>
  <c r="B49" i="8"/>
  <c r="H49" i="8" s="1"/>
  <c r="D48" i="8"/>
  <c r="E48" i="8"/>
  <c r="F48" i="8"/>
  <c r="C48" i="8"/>
  <c r="J48" i="8" l="1"/>
  <c r="I48" i="8"/>
  <c r="B50" i="8"/>
  <c r="H50" i="8" s="1"/>
  <c r="F49" i="8"/>
  <c r="D49" i="8"/>
  <c r="E49" i="8"/>
  <c r="C49" i="8"/>
  <c r="I49" i="8" s="1"/>
  <c r="J49" i="8" l="1"/>
  <c r="B51" i="8"/>
  <c r="H51" i="8" s="1"/>
  <c r="E50" i="8"/>
  <c r="F50" i="8"/>
  <c r="D50" i="8"/>
  <c r="C50" i="8"/>
  <c r="I50" i="8" l="1"/>
  <c r="J50" i="8"/>
  <c r="B52" i="8"/>
  <c r="H52" i="8" s="1"/>
  <c r="D51" i="8"/>
  <c r="E51" i="8"/>
  <c r="F51" i="8"/>
  <c r="C51" i="8"/>
  <c r="J51" i="8" l="1"/>
  <c r="I51" i="8"/>
  <c r="B53" i="8"/>
  <c r="H53" i="8" s="1"/>
  <c r="D52" i="8"/>
  <c r="E52" i="8"/>
  <c r="F52" i="8"/>
  <c r="C52" i="8"/>
  <c r="J52" i="8" l="1"/>
  <c r="I52" i="8"/>
  <c r="B54" i="8"/>
  <c r="H54" i="8" s="1"/>
  <c r="F53" i="8"/>
  <c r="E53" i="8"/>
  <c r="D53" i="8"/>
  <c r="C53" i="8"/>
  <c r="I53" i="8" s="1"/>
  <c r="J53" i="8" l="1"/>
  <c r="B55" i="8"/>
  <c r="H55" i="8" s="1"/>
  <c r="E54" i="8"/>
  <c r="F54" i="8"/>
  <c r="D54" i="8"/>
  <c r="C54" i="8"/>
  <c r="I54" i="8" l="1"/>
  <c r="J54" i="8"/>
  <c r="B56" i="8"/>
  <c r="H56" i="8" s="1"/>
  <c r="D55" i="8"/>
  <c r="E55" i="8"/>
  <c r="F55" i="8"/>
  <c r="C55" i="8"/>
  <c r="J55" i="8" l="1"/>
  <c r="I55" i="8"/>
  <c r="B57" i="8"/>
  <c r="H57" i="8" s="1"/>
  <c r="D56" i="8"/>
  <c r="E56" i="8"/>
  <c r="F56" i="8"/>
  <c r="C56" i="8"/>
  <c r="J56" i="8" l="1"/>
  <c r="I56" i="8"/>
  <c r="B58" i="8"/>
  <c r="H58" i="8" s="1"/>
  <c r="F57" i="8"/>
  <c r="E57" i="8"/>
  <c r="D57" i="8"/>
  <c r="C57" i="8"/>
  <c r="I57" i="8" l="1"/>
  <c r="J57" i="8"/>
  <c r="B59" i="8"/>
  <c r="H59" i="8" s="1"/>
  <c r="E58" i="8"/>
  <c r="F58" i="8"/>
  <c r="D58" i="8"/>
  <c r="C58" i="8"/>
  <c r="I58" i="8" l="1"/>
  <c r="J58" i="8"/>
  <c r="B60" i="8"/>
  <c r="H60" i="8" s="1"/>
  <c r="D59" i="8"/>
  <c r="E59" i="8"/>
  <c r="F59" i="8"/>
  <c r="C59" i="8"/>
  <c r="J59" i="8" l="1"/>
  <c r="I59" i="8"/>
  <c r="B61" i="8"/>
  <c r="H61" i="8" s="1"/>
  <c r="D60" i="8"/>
  <c r="E60" i="8"/>
  <c r="F60" i="8"/>
  <c r="C60" i="8"/>
  <c r="J60" i="8" l="1"/>
  <c r="I60" i="8"/>
  <c r="B62" i="8"/>
  <c r="H62" i="8" s="1"/>
  <c r="F61" i="8"/>
  <c r="E61" i="8"/>
  <c r="D61" i="8"/>
  <c r="C61" i="8"/>
  <c r="I61" i="8" s="1"/>
  <c r="J61" i="8" l="1"/>
  <c r="B63" i="8"/>
  <c r="H63" i="8" s="1"/>
  <c r="E62" i="8"/>
  <c r="F62" i="8"/>
  <c r="D62" i="8"/>
  <c r="C62" i="8"/>
  <c r="I62" i="8" l="1"/>
  <c r="J62" i="8"/>
  <c r="B64" i="8"/>
  <c r="H64" i="8" s="1"/>
  <c r="D63" i="8"/>
  <c r="E63" i="8"/>
  <c r="F63" i="8"/>
  <c r="C63" i="8"/>
  <c r="I63" i="8" s="1"/>
  <c r="J63" i="8" l="1"/>
  <c r="B65" i="8"/>
  <c r="H65" i="8" s="1"/>
  <c r="D64" i="8"/>
  <c r="E64" i="8"/>
  <c r="F64" i="8"/>
  <c r="C64" i="8"/>
  <c r="I64" i="8" l="1"/>
  <c r="J64" i="8"/>
  <c r="B66" i="8"/>
  <c r="H66" i="8" s="1"/>
  <c r="F65" i="8"/>
  <c r="D65" i="8"/>
  <c r="E65" i="8"/>
  <c r="C65" i="8"/>
  <c r="I65" i="8" s="1"/>
  <c r="J65" i="8" l="1"/>
  <c r="B67" i="8"/>
  <c r="H67" i="8" s="1"/>
  <c r="E66" i="8"/>
  <c r="F66" i="8"/>
  <c r="D66" i="8"/>
  <c r="C66" i="8"/>
  <c r="J66" i="8" l="1"/>
  <c r="I66" i="8"/>
  <c r="B68" i="8"/>
  <c r="H68" i="8" s="1"/>
  <c r="D67" i="8"/>
  <c r="E67" i="8"/>
  <c r="F67" i="8"/>
  <c r="C67" i="8"/>
  <c r="J67" i="8" l="1"/>
  <c r="I67" i="8"/>
  <c r="B69" i="8"/>
  <c r="H69" i="8" s="1"/>
  <c r="E68" i="8"/>
  <c r="D68" i="8"/>
  <c r="F68" i="8"/>
  <c r="C68" i="8"/>
  <c r="J68" i="8" l="1"/>
  <c r="I68" i="8"/>
  <c r="B70" i="8"/>
  <c r="H70" i="8" s="1"/>
  <c r="F69" i="8"/>
  <c r="E69" i="8"/>
  <c r="D69" i="8"/>
  <c r="C69" i="8"/>
  <c r="I69" i="8" l="1"/>
  <c r="J69" i="8"/>
  <c r="B71" i="8"/>
  <c r="H71" i="8" s="1"/>
  <c r="E70" i="8"/>
  <c r="F70" i="8"/>
  <c r="D70" i="8"/>
  <c r="C70" i="8"/>
  <c r="I70" i="8" l="1"/>
  <c r="J70" i="8"/>
  <c r="B72" i="8"/>
  <c r="H72" i="8" s="1"/>
  <c r="D71" i="8"/>
  <c r="E71" i="8"/>
  <c r="F71" i="8"/>
  <c r="C71" i="8"/>
  <c r="J71" i="8" l="1"/>
  <c r="I71" i="8"/>
  <c r="B73" i="8"/>
  <c r="H73" i="8" s="1"/>
  <c r="D72" i="8"/>
  <c r="E72" i="8"/>
  <c r="F72" i="8"/>
  <c r="C72" i="8"/>
  <c r="J72" i="8" l="1"/>
  <c r="I72" i="8"/>
  <c r="B74" i="8"/>
  <c r="H74" i="8" s="1"/>
  <c r="F73" i="8"/>
  <c r="E73" i="8"/>
  <c r="D73" i="8"/>
  <c r="C73" i="8"/>
  <c r="I73" i="8" l="1"/>
  <c r="J73" i="8"/>
  <c r="B75" i="8"/>
  <c r="H75" i="8" s="1"/>
  <c r="E74" i="8"/>
  <c r="F74" i="8"/>
  <c r="D74" i="8"/>
  <c r="C74" i="8"/>
  <c r="I74" i="8" l="1"/>
  <c r="J74" i="8"/>
  <c r="B76" i="8"/>
  <c r="H76" i="8" s="1"/>
  <c r="D75" i="8"/>
  <c r="E75" i="8"/>
  <c r="F75" i="8"/>
  <c r="C75" i="8"/>
  <c r="J75" i="8" l="1"/>
  <c r="I75" i="8"/>
  <c r="B77" i="8"/>
  <c r="H77" i="8" s="1"/>
  <c r="D76" i="8"/>
  <c r="E76" i="8"/>
  <c r="F76" i="8"/>
  <c r="C76" i="8"/>
  <c r="J76" i="8" l="1"/>
  <c r="I76" i="8"/>
  <c r="B78" i="8"/>
  <c r="H78" i="8" s="1"/>
  <c r="F77" i="8"/>
  <c r="D77" i="8"/>
  <c r="E77" i="8"/>
  <c r="C77" i="8"/>
  <c r="I77" i="8" s="1"/>
  <c r="J77" i="8" l="1"/>
  <c r="B79" i="8"/>
  <c r="H79" i="8" s="1"/>
  <c r="E78" i="8"/>
  <c r="F78" i="8"/>
  <c r="D78" i="8"/>
  <c r="C78" i="8"/>
  <c r="J78" i="8" l="1"/>
  <c r="I78" i="8"/>
  <c r="B80" i="8"/>
  <c r="H80" i="8" s="1"/>
  <c r="D79" i="8"/>
  <c r="E79" i="8"/>
  <c r="F79" i="8"/>
  <c r="C79" i="8"/>
  <c r="J79" i="8" l="1"/>
  <c r="I79" i="8"/>
  <c r="B81" i="8"/>
  <c r="H81" i="8" s="1"/>
  <c r="D80" i="8"/>
  <c r="E80" i="8"/>
  <c r="F80" i="8"/>
  <c r="C80" i="8"/>
  <c r="J80" i="8" l="1"/>
  <c r="I80" i="8"/>
  <c r="B82" i="8"/>
  <c r="H82" i="8" s="1"/>
  <c r="F81" i="8"/>
  <c r="D81" i="8"/>
  <c r="J81" i="8" s="1"/>
  <c r="E81" i="8"/>
  <c r="C81" i="8"/>
  <c r="I81" i="8" s="1"/>
  <c r="B83" i="8" l="1"/>
  <c r="H83" i="8" s="1"/>
  <c r="E82" i="8"/>
  <c r="F82" i="8"/>
  <c r="D82" i="8"/>
  <c r="J82" i="8" s="1"/>
  <c r="C82" i="8"/>
  <c r="I82" i="8" l="1"/>
  <c r="B84" i="8"/>
  <c r="H84" i="8" s="1"/>
  <c r="D83" i="8"/>
  <c r="E83" i="8"/>
  <c r="F83" i="8"/>
  <c r="C83" i="8"/>
  <c r="J83" i="8" l="1"/>
  <c r="I83" i="8"/>
  <c r="B85" i="8"/>
  <c r="H85" i="8" s="1"/>
  <c r="D84" i="8"/>
  <c r="E84" i="8"/>
  <c r="F84" i="8"/>
  <c r="C84" i="8"/>
  <c r="J84" i="8" l="1"/>
  <c r="I84" i="8"/>
  <c r="B86" i="8"/>
  <c r="H86" i="8" s="1"/>
  <c r="F85" i="8"/>
  <c r="E85" i="8"/>
  <c r="D85" i="8"/>
  <c r="C85" i="8"/>
  <c r="I85" i="8" l="1"/>
  <c r="J85" i="8"/>
  <c r="B87" i="8"/>
  <c r="H87" i="8" s="1"/>
  <c r="E86" i="8"/>
  <c r="F86" i="8"/>
  <c r="D86" i="8"/>
  <c r="C86" i="8"/>
  <c r="J86" i="8" l="1"/>
  <c r="I86" i="8"/>
  <c r="B88" i="8"/>
  <c r="H88" i="8" s="1"/>
  <c r="D87" i="8"/>
  <c r="E87" i="8"/>
  <c r="F87" i="8"/>
  <c r="C87" i="8"/>
  <c r="J87" i="8" l="1"/>
  <c r="I87" i="8"/>
  <c r="B89" i="8"/>
  <c r="H89" i="8" s="1"/>
  <c r="D88" i="8"/>
  <c r="E88" i="8"/>
  <c r="F88" i="8"/>
  <c r="C88" i="8"/>
  <c r="J88" i="8" l="1"/>
  <c r="I88" i="8"/>
  <c r="B90" i="8"/>
  <c r="H90" i="8" s="1"/>
  <c r="F89" i="8"/>
  <c r="E89" i="8"/>
  <c r="D89" i="8"/>
  <c r="C89" i="8"/>
  <c r="I89" i="8" l="1"/>
  <c r="J89" i="8"/>
  <c r="B91" i="8"/>
  <c r="H91" i="8" s="1"/>
  <c r="E90" i="8"/>
  <c r="F90" i="8"/>
  <c r="D90" i="8"/>
  <c r="C90" i="8"/>
  <c r="J90" i="8" l="1"/>
  <c r="I90" i="8"/>
  <c r="B92" i="8"/>
  <c r="H92" i="8" s="1"/>
  <c r="D91" i="8"/>
  <c r="J91" i="8" s="1"/>
  <c r="E91" i="8"/>
  <c r="F91" i="8"/>
  <c r="C91" i="8"/>
  <c r="I91" i="8" l="1"/>
  <c r="B93" i="8"/>
  <c r="H93" i="8" s="1"/>
  <c r="D92" i="8"/>
  <c r="E92" i="8"/>
  <c r="F92" i="8"/>
  <c r="C92" i="8"/>
  <c r="J92" i="8" l="1"/>
  <c r="I92" i="8"/>
  <c r="B94" i="8"/>
  <c r="H94" i="8" s="1"/>
  <c r="F93" i="8"/>
  <c r="E93" i="8"/>
  <c r="D93" i="8"/>
  <c r="C93" i="8"/>
  <c r="I93" i="8" l="1"/>
  <c r="J93" i="8"/>
  <c r="B95" i="8"/>
  <c r="H95" i="8" s="1"/>
  <c r="E94" i="8"/>
  <c r="F94" i="8"/>
  <c r="D94" i="8"/>
  <c r="C94" i="8"/>
  <c r="I94" i="8" l="1"/>
  <c r="J94" i="8"/>
  <c r="B96" i="8"/>
  <c r="H96" i="8" s="1"/>
  <c r="D95" i="8"/>
  <c r="E95" i="8"/>
  <c r="F95" i="8"/>
  <c r="C95" i="8"/>
  <c r="I95" i="8" s="1"/>
  <c r="J95" i="8" l="1"/>
  <c r="B97" i="8"/>
  <c r="H97" i="8" s="1"/>
  <c r="D96" i="8"/>
  <c r="E96" i="8"/>
  <c r="F96" i="8"/>
  <c r="C96" i="8"/>
  <c r="J96" i="8" l="1"/>
  <c r="I96" i="8"/>
  <c r="B98" i="8"/>
  <c r="H98" i="8" s="1"/>
  <c r="F97" i="8"/>
  <c r="D97" i="8"/>
  <c r="E97" i="8"/>
  <c r="C97" i="8"/>
  <c r="I97" i="8" s="1"/>
  <c r="J97" i="8" l="1"/>
  <c r="B99" i="8"/>
  <c r="H99" i="8" s="1"/>
  <c r="E98" i="8"/>
  <c r="F98" i="8"/>
  <c r="D98" i="8"/>
  <c r="C98" i="8"/>
  <c r="I98" i="8" l="1"/>
  <c r="J98" i="8"/>
  <c r="B100" i="8"/>
  <c r="H100" i="8" s="1"/>
  <c r="D99" i="8"/>
  <c r="E99" i="8"/>
  <c r="F99" i="8"/>
  <c r="C99" i="8"/>
  <c r="I99" i="8" l="1"/>
  <c r="J99" i="8"/>
  <c r="B101" i="8"/>
  <c r="H101" i="8" s="1"/>
  <c r="E100" i="8"/>
  <c r="D100" i="8"/>
  <c r="F100" i="8"/>
  <c r="C100" i="8"/>
  <c r="J100" i="8" l="1"/>
  <c r="I100" i="8"/>
  <c r="B102" i="8"/>
  <c r="H102" i="8" s="1"/>
  <c r="F101" i="8"/>
  <c r="E101" i="8"/>
  <c r="D101" i="8"/>
  <c r="C101" i="8"/>
  <c r="I101" i="8" l="1"/>
  <c r="J101" i="8"/>
  <c r="C102" i="8"/>
  <c r="E102" i="8"/>
  <c r="F102" i="8"/>
  <c r="D102" i="8"/>
  <c r="J102" i="8" l="1"/>
  <c r="I102" i="8"/>
  <c r="M8" i="8" l="1"/>
  <c r="M12" i="8"/>
  <c r="M10" i="8"/>
  <c r="M14" i="8"/>
  <c r="M15" i="8" l="1"/>
  <c r="P33" i="9" s="1"/>
</calcChain>
</file>

<file path=xl/sharedStrings.xml><?xml version="1.0" encoding="utf-8"?>
<sst xmlns="http://schemas.openxmlformats.org/spreadsheetml/2006/main" count="77" uniqueCount="72">
  <si>
    <t>_Example</t>
  </si>
  <si>
    <t>_Shading</t>
  </si>
  <si>
    <t>_Series</t>
  </si>
  <si>
    <t>_Look</t>
  </si>
  <si>
    <t>OfficeReady 3.0</t>
  </si>
  <si>
    <t>Variable Costs</t>
  </si>
  <si>
    <t>Price per study</t>
  </si>
  <si>
    <t>Cleaning supplies per study</t>
  </si>
  <si>
    <t>Variable costs per study</t>
  </si>
  <si>
    <t>Feeding supplies per study</t>
  </si>
  <si>
    <t>PatCom Medical Equipment</t>
  </si>
  <si>
    <t>Cost Comparison FEES vs. MBS</t>
  </si>
  <si>
    <t>Equipment</t>
  </si>
  <si>
    <t>Equipment life expectancy in years</t>
  </si>
  <si>
    <t>FEES</t>
  </si>
  <si>
    <t>MBS</t>
  </si>
  <si>
    <t>Radiologist's pay per study</t>
  </si>
  <si>
    <t>Nurse's pay per study</t>
  </si>
  <si>
    <t>Porter's pay per study</t>
  </si>
  <si>
    <t>Transportation cost per study</t>
  </si>
  <si>
    <t>Facility's demand for instrumental assessments</t>
  </si>
  <si>
    <t>Instrumentals needed per month</t>
  </si>
  <si>
    <t>Option full service mobile Provider</t>
  </si>
  <si>
    <t>Staff</t>
  </si>
  <si>
    <t>Feeding/Cleaning supplies</t>
  </si>
  <si>
    <t>Outside Transportation</t>
  </si>
  <si>
    <t>Maximum Total Variable Costs per month</t>
  </si>
  <si>
    <t>Fixed Cost per month</t>
  </si>
  <si>
    <t>Radiology Technician's pay per study</t>
  </si>
  <si>
    <t>Equipment purchase price</t>
  </si>
  <si>
    <t>Monthly equipment rental/lease price</t>
  </si>
  <si>
    <t>Equipment maintenance cost per year</t>
  </si>
  <si>
    <t>FEES or MBS</t>
  </si>
  <si>
    <t>Speech Therapist's pay per study</t>
  </si>
  <si>
    <t>Number of studies</t>
  </si>
  <si>
    <t>Monthly fixed cost MBS</t>
  </si>
  <si>
    <t>Monthly fixed cost FEES</t>
  </si>
  <si>
    <t>Per study cost FEES</t>
  </si>
  <si>
    <t>Per study cost MBS</t>
  </si>
  <si>
    <t>Total monthly cost FEES</t>
  </si>
  <si>
    <t>Total monthly cost MBS</t>
  </si>
  <si>
    <t>Capital Purchase amount recouped</t>
  </si>
  <si>
    <t>Cost saving potential per month</t>
  </si>
  <si>
    <t>Potential monthly cost MBS</t>
  </si>
  <si>
    <t>Potential monthly cost FEES</t>
  </si>
  <si>
    <t>Months</t>
  </si>
  <si>
    <r>
      <t xml:space="preserve">Amounts shown in U.S. dollars. </t>
    </r>
    <r>
      <rPr>
        <b/>
        <sz val="11"/>
        <rFont val="Arial"/>
        <family val="2"/>
      </rPr>
      <t>Contact us at info@patcommedical.com</t>
    </r>
  </si>
  <si>
    <t>info@patcommedical.com</t>
  </si>
  <si>
    <t xml:space="preserve"> +1 716-961-3414</t>
  </si>
  <si>
    <t>Monthly fixed cost FEES:</t>
  </si>
  <si>
    <t>Per study cost FEES:</t>
  </si>
  <si>
    <t>Monthly fixed cost MBS:</t>
  </si>
  <si>
    <t>Per study cost MBS:</t>
  </si>
  <si>
    <t>Capital equipment purchase FEES:</t>
  </si>
  <si>
    <t>Capital equipment purchase MBS:</t>
  </si>
  <si>
    <t>Monthly cost savings doing FEES:</t>
  </si>
  <si>
    <t>www.patcommedical.com</t>
  </si>
  <si>
    <t>www.patcommedical.com
info@patcommedical.com
 +1 716-961-3414</t>
  </si>
  <si>
    <t>Maximum monthly cost FEES:</t>
  </si>
  <si>
    <t>Maximum monthly cost MBS:</t>
  </si>
  <si>
    <t>Slope FEES</t>
  </si>
  <si>
    <t>Slope MBS</t>
  </si>
  <si>
    <t>Intercept FEES</t>
  </si>
  <si>
    <t>Intercept MBS</t>
  </si>
  <si>
    <t>Number of studies till cost breaking point:</t>
  </si>
  <si>
    <t>Slope and Intercept for monthly cost breaking</t>
  </si>
  <si>
    <t>Slope and Intercept for capital purchase</t>
  </si>
  <si>
    <t>Slope capital equipment</t>
  </si>
  <si>
    <t>Slope cost savings per month</t>
  </si>
  <si>
    <t>Intercept capital equimpent</t>
  </si>
  <si>
    <t>Intercept savings per month</t>
  </si>
  <si>
    <t>Number of months till full capital recovery: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</si>
</sst>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mm/dd/yy"/>
    <numFmt numFmtId="165" formatCode="0_);[Red]\(0\)"/>
    <numFmt numFmtId="166" formatCode="0_);\(0\)"/>
  </numFmts>
  <fonts count="21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22"/>
      <color indexed="18"/>
      <name val="Arial Black"/>
      <family val="2"/>
    </font>
    <font>
      <sz val="8"/>
      <name val="Arial"/>
      <family val="2"/>
    </font>
    <font>
      <b/>
      <sz val="22"/>
      <color indexed="20"/>
      <name val="Arial"/>
      <family val="2"/>
    </font>
    <font>
      <sz val="11"/>
      <name val="Arial"/>
      <family val="2"/>
    </font>
    <font>
      <b/>
      <sz val="22"/>
      <color rgb="FF00A6FF"/>
      <name val="Arial Black"/>
      <family val="2"/>
    </font>
    <font>
      <b/>
      <sz val="22"/>
      <name val="Arial"/>
      <family val="2"/>
    </font>
    <font>
      <b/>
      <sz val="12"/>
      <color rgb="FF00A6FF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A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38" fontId="0" fillId="0" borderId="0" applyFont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9" fontId="5" fillId="0" borderId="0" applyFont="0" applyFill="0" applyBorder="0" applyAlignment="0" applyProtection="0"/>
    <xf numFmtId="38" fontId="18" fillId="0" borderId="0" applyNumberFormat="0" applyFill="0" applyBorder="0" applyAlignment="0" applyProtection="0"/>
  </cellStyleXfs>
  <cellXfs count="93">
    <xf numFmtId="38" fontId="0" fillId="0" borderId="0" xfId="0"/>
    <xf numFmtId="38" fontId="0" fillId="0" borderId="0" xfId="0" applyProtection="1"/>
    <xf numFmtId="38" fontId="1" fillId="0" borderId="0" xfId="0" applyFont="1" applyFill="1" applyAlignment="1" applyProtection="1">
      <alignment horizontal="centerContinuous"/>
    </xf>
    <xf numFmtId="38" fontId="1" fillId="0" borderId="0" xfId="0" applyFont="1" applyFill="1" applyProtection="1"/>
    <xf numFmtId="38" fontId="5" fillId="0" borderId="0" xfId="0" applyFont="1" applyFill="1" applyProtection="1"/>
    <xf numFmtId="166" fontId="1" fillId="0" borderId="0" xfId="0" applyNumberFormat="1" applyFont="1" applyFill="1" applyBorder="1" applyProtection="1"/>
    <xf numFmtId="166" fontId="1" fillId="0" borderId="0" xfId="0" applyNumberFormat="1" applyFont="1" applyFill="1" applyAlignment="1" applyProtection="1">
      <alignment horizontal="centerContinuous"/>
    </xf>
    <xf numFmtId="166" fontId="0" fillId="0" borderId="0" xfId="0" applyNumberFormat="1" applyProtection="1"/>
    <xf numFmtId="38" fontId="5" fillId="0" borderId="0" xfId="0" applyFont="1" applyFill="1" applyAlignment="1" applyProtection="1">
      <alignment wrapText="1"/>
    </xf>
    <xf numFmtId="38" fontId="0" fillId="0" borderId="0" xfId="0" applyAlignment="1" applyProtection="1">
      <alignment wrapText="1"/>
    </xf>
    <xf numFmtId="38" fontId="2" fillId="0" borderId="0" xfId="0" applyFont="1" applyFill="1" applyAlignment="1" applyProtection="1">
      <alignment horizontal="centerContinuous" wrapText="1"/>
    </xf>
    <xf numFmtId="37" fontId="1" fillId="0" borderId="0" xfId="0" applyNumberFormat="1" applyFont="1" applyFill="1" applyAlignment="1" applyProtection="1">
      <alignment horizontal="centerContinuous"/>
    </xf>
    <xf numFmtId="37" fontId="0" fillId="0" borderId="0" xfId="0" applyNumberFormat="1" applyProtection="1"/>
    <xf numFmtId="38" fontId="6" fillId="0" borderId="0" xfId="0" applyFont="1" applyFill="1" applyAlignment="1" applyProtection="1">
      <alignment wrapText="1"/>
    </xf>
    <xf numFmtId="38" fontId="8" fillId="0" borderId="0" xfId="0" applyFont="1" applyFill="1" applyAlignment="1" applyProtection="1">
      <alignment horizontal="center"/>
      <protection locked="0"/>
    </xf>
    <xf numFmtId="38" fontId="8" fillId="0" borderId="0" xfId="0" applyFont="1" applyFill="1" applyAlignment="1" applyProtection="1">
      <protection locked="0"/>
    </xf>
    <xf numFmtId="38" fontId="3" fillId="2" borderId="0" xfId="0" applyFont="1" applyFill="1" applyAlignment="1" applyProtection="1">
      <alignment horizontal="left"/>
    </xf>
    <xf numFmtId="38" fontId="3" fillId="2" borderId="0" xfId="0" applyFont="1" applyFill="1" applyProtection="1"/>
    <xf numFmtId="38" fontId="4" fillId="2" borderId="0" xfId="0" applyFont="1" applyFill="1" applyProtection="1"/>
    <xf numFmtId="37" fontId="0" fillId="4" borderId="0" xfId="0" applyNumberFormat="1" applyFill="1" applyBorder="1" applyProtection="1"/>
    <xf numFmtId="39" fontId="1" fillId="4" borderId="0" xfId="0" applyNumberFormat="1" applyFont="1" applyFill="1" applyBorder="1" applyProtection="1"/>
    <xf numFmtId="37" fontId="1" fillId="4" borderId="0" xfId="0" applyNumberFormat="1" applyFont="1" applyFill="1" applyBorder="1" applyProtection="1"/>
    <xf numFmtId="38" fontId="2" fillId="0" borderId="0" xfId="0" applyFont="1" applyFill="1" applyBorder="1" applyAlignment="1" applyProtection="1">
      <alignment horizontal="center" wrapText="1"/>
    </xf>
    <xf numFmtId="38" fontId="0" fillId="5" borderId="0" xfId="0" applyFill="1" applyProtection="1"/>
    <xf numFmtId="38" fontId="1" fillId="5" borderId="0" xfId="0" applyFont="1" applyFill="1" applyProtection="1"/>
    <xf numFmtId="38" fontId="4" fillId="5" borderId="0" xfId="0" applyFont="1" applyFill="1" applyProtection="1"/>
    <xf numFmtId="38" fontId="0" fillId="4" borderId="0" xfId="0" applyFill="1" applyBorder="1" applyProtection="1"/>
    <xf numFmtId="38" fontId="1" fillId="4" borderId="0" xfId="0" applyFont="1" applyFill="1" applyBorder="1" applyProtection="1"/>
    <xf numFmtId="38" fontId="7" fillId="4" borderId="0" xfId="0" applyFont="1" applyFill="1" applyBorder="1" applyProtection="1"/>
    <xf numFmtId="4" fontId="1" fillId="3" borderId="1" xfId="0" applyNumberFormat="1" applyFont="1" applyFill="1" applyBorder="1" applyProtection="1">
      <protection locked="0"/>
    </xf>
    <xf numFmtId="4" fontId="1" fillId="3" borderId="2" xfId="0" applyNumberFormat="1" applyFont="1" applyFill="1" applyBorder="1" applyProtection="1">
      <protection locked="0"/>
    </xf>
    <xf numFmtId="4" fontId="1" fillId="3" borderId="4" xfId="0" applyNumberFormat="1" applyFont="1" applyFill="1" applyBorder="1" applyProtection="1">
      <protection locked="0"/>
    </xf>
    <xf numFmtId="4" fontId="0" fillId="0" borderId="0" xfId="0" applyNumberFormat="1" applyProtection="1"/>
    <xf numFmtId="3" fontId="1" fillId="3" borderId="1" xfId="0" applyNumberFormat="1" applyFont="1" applyFill="1" applyBorder="1" applyProtection="1">
      <protection locked="0"/>
    </xf>
    <xf numFmtId="4" fontId="1" fillId="3" borderId="5" xfId="0" applyNumberFormat="1" applyFont="1" applyFill="1" applyBorder="1" applyProtection="1">
      <protection locked="0"/>
    </xf>
    <xf numFmtId="39" fontId="1" fillId="3" borderId="1" xfId="0" applyNumberFormat="1" applyFont="1" applyFill="1" applyBorder="1" applyAlignment="1" applyProtection="1">
      <protection locked="0"/>
    </xf>
    <xf numFmtId="39" fontId="1" fillId="4" borderId="0" xfId="0" applyNumberFormat="1" applyFont="1" applyFill="1" applyBorder="1" applyAlignment="1" applyProtection="1">
      <protection locked="0"/>
    </xf>
    <xf numFmtId="38" fontId="2" fillId="4" borderId="0" xfId="0" applyFont="1" applyFill="1" applyBorder="1" applyAlignment="1" applyProtection="1">
      <alignment horizontal="center" wrapText="1"/>
    </xf>
    <xf numFmtId="4" fontId="1" fillId="7" borderId="1" xfId="0" applyNumberFormat="1" applyFont="1" applyFill="1" applyBorder="1" applyProtection="1"/>
    <xf numFmtId="4" fontId="0" fillId="7" borderId="1" xfId="0" applyNumberFormat="1" applyFill="1" applyBorder="1" applyProtection="1"/>
    <xf numFmtId="37" fontId="0" fillId="7" borderId="1" xfId="0" applyNumberFormat="1" applyFill="1" applyBorder="1" applyProtection="1"/>
    <xf numFmtId="38" fontId="15" fillId="9" borderId="6" xfId="0" applyFont="1" applyFill="1" applyBorder="1"/>
    <xf numFmtId="40" fontId="0" fillId="9" borderId="7" xfId="0" applyNumberFormat="1" applyFont="1" applyFill="1" applyBorder="1"/>
    <xf numFmtId="40" fontId="0" fillId="9" borderId="8" xfId="0" applyNumberFormat="1" applyFont="1" applyFill="1" applyBorder="1"/>
    <xf numFmtId="38" fontId="15" fillId="0" borderId="6" xfId="0" applyFont="1" applyBorder="1"/>
    <xf numFmtId="40" fontId="0" fillId="0" borderId="7" xfId="0" applyNumberFormat="1" applyFont="1" applyBorder="1"/>
    <xf numFmtId="40" fontId="0" fillId="0" borderId="8" xfId="0" applyNumberFormat="1" applyFont="1" applyBorder="1"/>
    <xf numFmtId="38" fontId="16" fillId="8" borderId="9" xfId="0" applyFont="1" applyFill="1" applyBorder="1"/>
    <xf numFmtId="38" fontId="16" fillId="8" borderId="0" xfId="0" applyFont="1" applyFill="1" applyBorder="1"/>
    <xf numFmtId="38" fontId="16" fillId="8" borderId="10" xfId="0" applyFont="1" applyFill="1" applyBorder="1"/>
    <xf numFmtId="40" fontId="0" fillId="10" borderId="7" xfId="0" applyNumberFormat="1" applyFont="1" applyFill="1" applyBorder="1"/>
    <xf numFmtId="38" fontId="0" fillId="0" borderId="0" xfId="0" applyFill="1" applyBorder="1"/>
    <xf numFmtId="38" fontId="0" fillId="3" borderId="0" xfId="0" applyFill="1" applyBorder="1"/>
    <xf numFmtId="38" fontId="0" fillId="3" borderId="0" xfId="0" applyFill="1"/>
    <xf numFmtId="38" fontId="18" fillId="0" borderId="0" xfId="4" applyAlignment="1" applyProtection="1">
      <alignment wrapText="1"/>
    </xf>
    <xf numFmtId="40" fontId="0" fillId="0" borderId="0" xfId="0" applyNumberFormat="1"/>
    <xf numFmtId="40" fontId="0" fillId="3" borderId="0" xfId="0" applyNumberFormat="1" applyFill="1"/>
    <xf numFmtId="38" fontId="2" fillId="0" borderId="0" xfId="0" applyFont="1" applyFill="1" applyAlignment="1" applyProtection="1">
      <alignment horizontal="center" wrapText="1"/>
    </xf>
    <xf numFmtId="38" fontId="12" fillId="0" borderId="0" xfId="0" applyFont="1" applyFill="1" applyAlignment="1" applyProtection="1"/>
    <xf numFmtId="38" fontId="8" fillId="0" borderId="0" xfId="0" applyFont="1" applyFill="1" applyAlignment="1" applyProtection="1"/>
    <xf numFmtId="38" fontId="18" fillId="0" borderId="0" xfId="4" applyFill="1" applyAlignment="1" applyProtection="1"/>
    <xf numFmtId="38" fontId="13" fillId="0" borderId="0" xfId="0" applyFont="1" applyFill="1" applyAlignment="1" applyProtection="1">
      <alignment horizontal="left"/>
    </xf>
    <xf numFmtId="38" fontId="10" fillId="0" borderId="0" xfId="0" applyFont="1" applyFill="1" applyAlignment="1" applyProtection="1">
      <alignment horizontal="left"/>
    </xf>
    <xf numFmtId="38" fontId="11" fillId="0" borderId="0" xfId="0" applyFont="1" applyAlignment="1" applyProtection="1"/>
    <xf numFmtId="38" fontId="9" fillId="0" borderId="0" xfId="0" applyFont="1" applyAlignment="1" applyProtection="1"/>
    <xf numFmtId="37" fontId="6" fillId="4" borderId="0" xfId="0" applyNumberFormat="1" applyFont="1" applyFill="1" applyBorder="1" applyAlignment="1" applyProtection="1">
      <alignment wrapText="1"/>
    </xf>
    <xf numFmtId="39" fontId="1" fillId="4" borderId="0" xfId="0" applyNumberFormat="1" applyFont="1" applyFill="1" applyBorder="1" applyAlignment="1" applyProtection="1">
      <alignment horizontal="center"/>
    </xf>
    <xf numFmtId="4" fontId="1" fillId="6" borderId="1" xfId="0" applyNumberFormat="1" applyFont="1" applyFill="1" applyBorder="1" applyProtection="1"/>
    <xf numFmtId="38" fontId="14" fillId="5" borderId="0" xfId="0" applyFont="1" applyFill="1" applyProtection="1"/>
    <xf numFmtId="38" fontId="3" fillId="5" borderId="0" xfId="0" applyFont="1" applyFill="1" applyProtection="1"/>
    <xf numFmtId="37" fontId="6" fillId="0" borderId="0" xfId="0" applyNumberFormat="1" applyFont="1" applyFill="1" applyBorder="1" applyAlignment="1" applyProtection="1">
      <alignment horizontal="center" wrapText="1"/>
    </xf>
    <xf numFmtId="4" fontId="1" fillId="4" borderId="0" xfId="0" applyNumberFormat="1" applyFont="1" applyFill="1" applyBorder="1" applyProtection="1"/>
    <xf numFmtId="38" fontId="19" fillId="0" borderId="0" xfId="0" applyFont="1" applyFill="1" applyProtection="1"/>
    <xf numFmtId="38" fontId="18" fillId="0" borderId="0" xfId="4" applyProtection="1"/>
    <xf numFmtId="38" fontId="0" fillId="0" borderId="0" xfId="0" applyBorder="1" applyProtection="1"/>
    <xf numFmtId="38" fontId="2" fillId="0" borderId="0" xfId="0" applyFont="1" applyFill="1" applyAlignment="1" applyProtection="1">
      <alignment horizontal="center" wrapText="1"/>
    </xf>
    <xf numFmtId="38" fontId="2" fillId="0" borderId="3" xfId="0" applyFont="1" applyFill="1" applyBorder="1" applyAlignment="1" applyProtection="1">
      <alignment horizontal="center" wrapText="1"/>
    </xf>
    <xf numFmtId="8" fontId="20" fillId="0" borderId="0" xfId="0" applyNumberFormat="1" applyFont="1" applyFill="1" applyBorder="1" applyAlignment="1" applyProtection="1">
      <alignment horizontal="right"/>
    </xf>
    <xf numFmtId="38" fontId="20" fillId="11" borderId="11" xfId="0" applyFont="1" applyFill="1" applyBorder="1" applyAlignment="1" applyProtection="1">
      <alignment horizontal="center"/>
    </xf>
    <xf numFmtId="38" fontId="20" fillId="11" borderId="12" xfId="0" applyFont="1" applyFill="1" applyBorder="1" applyAlignment="1" applyProtection="1">
      <alignment horizontal="center"/>
    </xf>
    <xf numFmtId="38" fontId="20" fillId="11" borderId="14" xfId="0" applyFont="1" applyFill="1" applyBorder="1" applyAlignment="1" applyProtection="1">
      <alignment horizontal="center"/>
    </xf>
    <xf numFmtId="38" fontId="20" fillId="11" borderId="1" xfId="0" applyFont="1" applyFill="1" applyBorder="1" applyAlignment="1" applyProtection="1">
      <alignment horizontal="center"/>
    </xf>
    <xf numFmtId="38" fontId="20" fillId="0" borderId="0" xfId="0" applyFont="1" applyFill="1" applyBorder="1" applyAlignment="1" applyProtection="1">
      <alignment horizontal="center"/>
    </xf>
    <xf numFmtId="8" fontId="20" fillId="11" borderId="1" xfId="0" applyNumberFormat="1" applyFont="1" applyFill="1" applyBorder="1" applyAlignment="1" applyProtection="1">
      <alignment horizontal="right"/>
    </xf>
    <xf numFmtId="8" fontId="20" fillId="11" borderId="15" xfId="0" applyNumberFormat="1" applyFont="1" applyFill="1" applyBorder="1" applyAlignment="1" applyProtection="1">
      <alignment horizontal="right"/>
    </xf>
    <xf numFmtId="40" fontId="20" fillId="11" borderId="17" xfId="0" applyNumberFormat="1" applyFont="1" applyFill="1" applyBorder="1" applyAlignment="1" applyProtection="1">
      <alignment horizontal="right"/>
    </xf>
    <xf numFmtId="40" fontId="20" fillId="11" borderId="18" xfId="0" applyNumberFormat="1" applyFont="1" applyFill="1" applyBorder="1" applyAlignment="1" applyProtection="1">
      <alignment horizontal="right"/>
    </xf>
    <xf numFmtId="38" fontId="20" fillId="11" borderId="16" xfId="0" applyFont="1" applyFill="1" applyBorder="1" applyAlignment="1" applyProtection="1">
      <alignment horizontal="center"/>
    </xf>
    <xf numFmtId="38" fontId="20" fillId="11" borderId="17" xfId="0" applyFont="1" applyFill="1" applyBorder="1" applyAlignment="1" applyProtection="1">
      <alignment horizontal="center"/>
    </xf>
    <xf numFmtId="8" fontId="20" fillId="11" borderId="12" xfId="0" applyNumberFormat="1" applyFont="1" applyFill="1" applyBorder="1" applyAlignment="1" applyProtection="1">
      <alignment horizontal="right"/>
    </xf>
    <xf numFmtId="8" fontId="20" fillId="11" borderId="13" xfId="0" applyNumberFormat="1" applyFont="1" applyFill="1" applyBorder="1" applyAlignment="1" applyProtection="1">
      <alignment horizontal="right"/>
    </xf>
    <xf numFmtId="8" fontId="20" fillId="11" borderId="17" xfId="0" applyNumberFormat="1" applyFont="1" applyFill="1" applyBorder="1" applyAlignment="1" applyProtection="1">
      <alignment horizontal="right"/>
    </xf>
    <xf numFmtId="8" fontId="20" fillId="11" borderId="18" xfId="0" applyNumberFormat="1" applyFont="1" applyFill="1" applyBorder="1" applyAlignment="1" applyProtection="1">
      <alignment horizontal="right"/>
    </xf>
  </cellXfs>
  <cellStyles count="5">
    <cellStyle name="Date" xfId="1"/>
    <cellStyle name="Fixed" xfId="2"/>
    <cellStyle name="Hyperlink" xfId="4" builtinId="8"/>
    <cellStyle name="Normal" xfId="0" builtinId="0"/>
    <cellStyle name="Text" xfId="3"/>
  </cellStyles>
  <dxfs count="11">
    <dxf>
      <numFmt numFmtId="6" formatCode="#,##0_);[Red]\(#,##0\)"/>
    </dxf>
    <dxf>
      <border outline="0">
        <top style="thin">
          <color theme="4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A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Fixed And</a:t>
            </a:r>
            <a:r>
              <a:rPr lang="en-US" sz="1600" b="1" baseline="0"/>
              <a:t> Variable Monthly Cost</a:t>
            </a:r>
            <a:endParaRPr lang="en-US" sz="1600" b="1"/>
          </a:p>
        </c:rich>
      </c:tx>
      <c:layout>
        <c:manualLayout>
          <c:xMode val="edge"/>
          <c:yMode val="edge"/>
          <c:x val="0.26910581759463326"/>
          <c:y val="2.29134532380080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'Tables for Graphs'!$C$2</c:f>
              <c:strCache>
                <c:ptCount val="1"/>
                <c:pt idx="0">
                  <c:v>Monthly fixed cost FEES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'Tables for Graphs'!$B$3:$B$102</c:f>
            </c:numRef>
          </c:xVal>
          <c:yVal>
            <c:numRef>
              <c:f>'Tables for Graphs'!$C$3:$C$102</c:f>
              <c:numCache>
                <c:formatCode>#,##0.00_);[Red]\(#,##0.00\)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84-4E42-840E-2CC583CD4F69}"/>
            </c:ext>
          </c:extLst>
        </c:ser>
        <c:ser>
          <c:idx val="1"/>
          <c:order val="1"/>
          <c:tx>
            <c:strRef>
              <c:f>'Tables for Graphs'!$D$2</c:f>
              <c:strCache>
                <c:ptCount val="1"/>
                <c:pt idx="0">
                  <c:v>Monthly fixed cost MBS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'Tables for Graphs'!$B$3:$B$102</c:f>
            </c:numRef>
          </c:xVal>
          <c:yVal>
            <c:numRef>
              <c:f>'Tables for Graphs'!$D$3:$D$102</c:f>
              <c:numCache>
                <c:formatCode>#,##0.00_);[Red]\(#,##0.00\)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84-4E42-840E-2CC583CD4F69}"/>
            </c:ext>
          </c:extLst>
        </c:ser>
        <c:ser>
          <c:idx val="2"/>
          <c:order val="2"/>
          <c:tx>
            <c:strRef>
              <c:f>'Tables for Graphs'!$E$2</c:f>
              <c:strCache>
                <c:ptCount val="1"/>
                <c:pt idx="0">
                  <c:v>Per study cost FEES</c:v>
                </c:pt>
              </c:strCache>
            </c:strRef>
          </c:tx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'Tables for Graphs'!$B$3:$B$102</c:f>
            </c:numRef>
          </c:xVal>
          <c:yVal>
            <c:numRef>
              <c:f>'Tables for Graphs'!$E$3:$E$102</c:f>
              <c:numCache>
                <c:formatCode>#,##0.00_);[Red]\(#,##0.00\)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84-4E42-840E-2CC583CD4F69}"/>
            </c:ext>
          </c:extLst>
        </c:ser>
        <c:ser>
          <c:idx val="3"/>
          <c:order val="3"/>
          <c:tx>
            <c:strRef>
              <c:f>'Tables for Graphs'!$F$2</c:f>
              <c:strCache>
                <c:ptCount val="1"/>
                <c:pt idx="0">
                  <c:v>Per study cost MBS</c:v>
                </c:pt>
              </c:strCache>
            </c:strRef>
          </c:tx>
          <c:spPr>
            <a:ln w="444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'Tables for Graphs'!$B$3:$B$102</c:f>
            </c:numRef>
          </c:xVal>
          <c:yVal>
            <c:numRef>
              <c:f>'Tables for Graphs'!$F$3:$F$102</c:f>
              <c:numCache>
                <c:formatCode>#,##0.00_);[Red]\(#,##0.00\)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784-4E42-840E-2CC583CD4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664936"/>
        <c:axId val="549663368"/>
      </c:scatterChart>
      <c:valAx>
        <c:axId val="549664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studies per 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663368"/>
        <c:crosses val="autoZero"/>
        <c:crossBetween val="midCat"/>
      </c:valAx>
      <c:valAx>
        <c:axId val="54966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664936"/>
        <c:crosses val="autoZero"/>
        <c:crossBetween val="midCat"/>
      </c:valAx>
      <c:spPr>
        <a:gradFill>
          <a:gsLst>
            <a:gs pos="3000">
              <a:schemeClr val="accent1">
                <a:lumMod val="5000"/>
                <a:lumOff val="95000"/>
              </a:schemeClr>
            </a:gs>
            <a:gs pos="100000">
              <a:srgbClr val="D6E6F5"/>
            </a:gs>
            <a:gs pos="100000">
              <a:schemeClr val="accent1">
                <a:lumMod val="45000"/>
                <a:lumOff val="55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Total Monthly Cost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'Tables for Graphs'!$I$2</c:f>
              <c:strCache>
                <c:ptCount val="1"/>
                <c:pt idx="0">
                  <c:v>Total monthly cost FEES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'Tables for Graphs'!$H$3:$H$102</c:f>
            </c:numRef>
          </c:xVal>
          <c:yVal>
            <c:numRef>
              <c:f>'Tables for Graphs'!$I$3:$I$102</c:f>
              <c:numCache>
                <c:formatCode>#,##0_);[Red]\(#,##0\)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B0-4C1A-9CFA-3E373DEC2EC2}"/>
            </c:ext>
          </c:extLst>
        </c:ser>
        <c:ser>
          <c:idx val="1"/>
          <c:order val="1"/>
          <c:tx>
            <c:strRef>
              <c:f>'Tables for Graphs'!$J$2</c:f>
              <c:strCache>
                <c:ptCount val="1"/>
                <c:pt idx="0">
                  <c:v>Total monthly cost MBS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'Tables for Graphs'!$H$3:$H$102</c:f>
            </c:numRef>
          </c:xVal>
          <c:yVal>
            <c:numRef>
              <c:f>'Tables for Graphs'!$J$3:$J$102</c:f>
              <c:numCache>
                <c:formatCode>#,##0_);[Red]\(#,##0\)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B0-4C1A-9CFA-3E373DEC2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662976"/>
        <c:axId val="549665328"/>
      </c:scatterChart>
      <c:valAx>
        <c:axId val="54966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studies per 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665328"/>
        <c:crosses val="autoZero"/>
        <c:crossBetween val="midCat"/>
      </c:valAx>
      <c:valAx>
        <c:axId val="54966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662976"/>
        <c:crosses val="autoZero"/>
        <c:crossBetween val="midCat"/>
      </c:valAx>
      <c:spPr>
        <a:gradFill>
          <a:gsLst>
            <a:gs pos="18000">
              <a:schemeClr val="accent1">
                <a:lumMod val="5000"/>
                <a:lumOff val="95000"/>
              </a:schemeClr>
            </a:gs>
            <a:gs pos="100000">
              <a:srgbClr val="D6E6F5"/>
            </a:gs>
            <a:gs pos="100000">
              <a:schemeClr val="accent1">
                <a:lumMod val="45000"/>
                <a:lumOff val="55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Capital</a:t>
            </a:r>
            <a:r>
              <a:rPr lang="en-US" sz="1600" b="1" baseline="0"/>
              <a:t> Recovery Through Cost Savings</a:t>
            </a:r>
            <a:endParaRPr lang="en-US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'Tables for Graphs'!$O$2</c:f>
              <c:strCache>
                <c:ptCount val="1"/>
                <c:pt idx="0">
                  <c:v>Capital Purchase amount recouped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'Tables for Graphs'!$N$3:$N$102</c:f>
              <c:numCache>
                <c:formatCode>#,##0_);[Red]\(#,##0\)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'Tables for Graphs'!$O$3:$O$102</c:f>
              <c:numCache>
                <c:formatCode>#,##0_);[Red]\(#,##0\)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B9-4024-B109-9BB3D8EE9D2D}"/>
            </c:ext>
          </c:extLst>
        </c:ser>
        <c:ser>
          <c:idx val="1"/>
          <c:order val="1"/>
          <c:tx>
            <c:strRef>
              <c:f>'Tables for Graphs'!$P$2</c:f>
              <c:strCache>
                <c:ptCount val="1"/>
                <c:pt idx="0">
                  <c:v>Cost saving potential per month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'Tables for Graphs'!$N$3:$N$102</c:f>
              <c:numCache>
                <c:formatCode>#,##0_);[Red]\(#,##0\)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'Tables for Graphs'!$P$3:$P$102</c:f>
              <c:numCache>
                <c:formatCode>#,##0_);[Red]\(#,##0\)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B9-4024-B109-9BB3D8EE9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661408"/>
        <c:axId val="549665720"/>
      </c:scatterChart>
      <c:valAx>
        <c:axId val="54966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665720"/>
        <c:crosses val="autoZero"/>
        <c:crossBetween val="midCat"/>
      </c:valAx>
      <c:valAx>
        <c:axId val="54966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661408"/>
        <c:crosses val="autoZero"/>
        <c:crossBetween val="midCat"/>
      </c:valAx>
      <c:spPr>
        <a:gradFill>
          <a:gsLst>
            <a:gs pos="18000">
              <a:schemeClr val="accent1">
                <a:lumMod val="5000"/>
                <a:lumOff val="95000"/>
              </a:schemeClr>
            </a:gs>
            <a:gs pos="100000">
              <a:srgbClr val="D6E6F5"/>
            </a:gs>
            <a:gs pos="100000">
              <a:schemeClr val="accent1">
                <a:lumMod val="45000"/>
                <a:lumOff val="55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</xdr:col>
      <xdr:colOff>1555750</xdr:colOff>
      <xdr:row>1</xdr:row>
      <xdr:rowOff>193188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1619250" cy="1089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61913</xdr:rowOff>
    </xdr:from>
    <xdr:to>
      <xdr:col>8</xdr:col>
      <xdr:colOff>628650</xdr:colOff>
      <xdr:row>28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23811</xdr:colOff>
      <xdr:row>8</xdr:row>
      <xdr:rowOff>66675</xdr:rowOff>
    </xdr:from>
    <xdr:to>
      <xdr:col>17</xdr:col>
      <xdr:colOff>609600</xdr:colOff>
      <xdr:row>28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42864</xdr:colOff>
      <xdr:row>8</xdr:row>
      <xdr:rowOff>66675</xdr:rowOff>
    </xdr:from>
    <xdr:to>
      <xdr:col>26</xdr:col>
      <xdr:colOff>614363</xdr:colOff>
      <xdr:row>28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261937</xdr:colOff>
      <xdr:row>1</xdr:row>
      <xdr:rowOff>19050</xdr:rowOff>
    </xdr:from>
    <xdr:to>
      <xdr:col>2</xdr:col>
      <xdr:colOff>580496</xdr:colOff>
      <xdr:row>7</xdr:row>
      <xdr:rowOff>140271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" y="180975"/>
          <a:ext cx="1613959" cy="10927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B2:F102" totalsRowShown="0" headerRowDxfId="2" tableBorderDxfId="1">
  <autoFilter ref="B2:F102"/>
  <tableColumns count="5">
    <tableColumn id="1" name="Number of studies"/>
    <tableColumn id="2" name="Monthly fixed cost FEES"/>
    <tableColumn id="3" name="Monthly fixed cost MBS"/>
    <tableColumn id="4" name="Per study cost FEES"/>
    <tableColumn id="5" name="Per study cost MB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H2:J102" totalsRowShown="0">
  <autoFilter ref="H2:J102"/>
  <tableColumns count="3">
    <tableColumn id="1" name="Number of studies">
      <calculatedColumnFormula>Table3[[#This Row],[Number of studies]]</calculatedColumnFormula>
    </tableColumn>
    <tableColumn id="2" name="Total monthly cost FEES">
      <calculatedColumnFormula>IF(Table3[[#This Row],[Number of studies]]="","",Table3[[#This Row],[Monthly fixed cost FEES]]+Table3[[#This Row],[Per study cost FEES]])</calculatedColumnFormula>
    </tableColumn>
    <tableColumn id="3" name="Total monthly cost MBS">
      <calculatedColumnFormula>IF(Table3[[#This Row],[Number of studies]]="","",Table3[[#This Row],[Monthly fixed cost MBS]]+Table3[[#This Row],[Per study cost MBS]])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e8" displayName="Table8" ref="N2:P102" totalsRowShown="0">
  <autoFilter ref="N2:P102"/>
  <tableColumns count="3">
    <tableColumn id="1" name="Months"/>
    <tableColumn id="2" name="Capital Purchase amount recouped" dataDxfId="0">
      <calculatedColumnFormula>IF('Cost Comparison Input'!G13&gt;='Cost Comparison Input'!F13,'Cost Comparison Input'!G13-'Cost Comparison Input'!F13,'Cost Comparison Input'!F13-'Cost Comparison Input'!G13)*-1+P3</calculatedColumnFormula>
    </tableColumn>
    <tableColumn id="3" name="Cost saving potential per month">
      <calculatedColumnFormula>$L$3-$M$3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tcommedical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atcommedical.com/" TargetMode="External"/><Relationship Id="rId1" Type="http://schemas.openxmlformats.org/officeDocument/2006/relationships/hyperlink" Target="mailto:info@patcommedical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6"/>
    <pageSetUpPr autoPageBreaks="0" fitToPage="1"/>
  </sheetPr>
  <dimension ref="A1:J36"/>
  <sheetViews>
    <sheetView showGridLines="0" tabSelected="1" zoomScale="80" zoomScaleNormal="80" workbookViewId="0">
      <selection activeCell="G12" sqref="F12:G15"/>
    </sheetView>
  </sheetViews>
  <sheetFormatPr defaultColWidth="9.1328125" defaultRowHeight="12.75" x14ac:dyDescent="0.35"/>
  <cols>
    <col min="1" max="1" width="1.73046875" style="1" customWidth="1"/>
    <col min="2" max="2" width="27.73046875" style="1" customWidth="1"/>
    <col min="3" max="3" width="9.73046875" style="1" customWidth="1"/>
    <col min="4" max="5" width="12.73046875" style="1" customWidth="1"/>
    <col min="6" max="6" width="23.73046875" style="12" customWidth="1"/>
    <col min="7" max="7" width="23.73046875" style="7" customWidth="1"/>
    <col min="8" max="8" width="24" style="12" customWidth="1"/>
    <col min="9" max="9" width="24.265625" style="1" customWidth="1"/>
    <col min="10" max="14" width="12.73046875" style="1" customWidth="1"/>
    <col min="15" max="16384" width="9.1328125" style="1"/>
  </cols>
  <sheetData>
    <row r="1" spans="1:10" ht="70.900000000000006" customHeight="1" x14ac:dyDescent="1.25">
      <c r="A1" s="4"/>
      <c r="C1" s="58" t="s">
        <v>11</v>
      </c>
      <c r="D1" s="59"/>
      <c r="E1" s="59"/>
      <c r="F1" s="59"/>
      <c r="G1" s="59"/>
      <c r="H1" s="59"/>
      <c r="I1" s="15"/>
      <c r="J1" s="14"/>
    </row>
    <row r="2" spans="1:10" ht="72.400000000000006" customHeight="1" x14ac:dyDescent="1.25">
      <c r="A2" s="4"/>
      <c r="B2" s="54" t="s">
        <v>57</v>
      </c>
      <c r="C2" s="60"/>
      <c r="D2" s="59"/>
      <c r="E2" s="59"/>
      <c r="F2" s="59"/>
      <c r="G2" s="59"/>
      <c r="H2" s="59"/>
      <c r="I2" s="15"/>
      <c r="J2" s="14"/>
    </row>
    <row r="3" spans="1:10" ht="27.75" x14ac:dyDescent="0.75">
      <c r="A3" s="4"/>
      <c r="B3" s="61" t="s">
        <v>10</v>
      </c>
      <c r="C3" s="62"/>
      <c r="D3" s="2"/>
      <c r="E3" s="2"/>
      <c r="F3" s="2"/>
      <c r="G3" s="11"/>
      <c r="H3" s="6"/>
    </row>
    <row r="4" spans="1:10" s="9" customFormat="1" ht="15" x14ac:dyDescent="0.4">
      <c r="A4" s="8"/>
      <c r="B4" s="63" t="s">
        <v>46</v>
      </c>
      <c r="C4" s="64"/>
      <c r="D4" s="10"/>
      <c r="E4" s="10"/>
      <c r="H4" s="13"/>
    </row>
    <row r="5" spans="1:10" s="9" customFormat="1" ht="15" x14ac:dyDescent="0.4">
      <c r="A5" s="8"/>
      <c r="B5" s="16" t="s">
        <v>20</v>
      </c>
      <c r="C5" s="16"/>
      <c r="D5" s="16"/>
      <c r="E5" s="17"/>
      <c r="F5" s="37" t="s">
        <v>32</v>
      </c>
      <c r="G5" s="65"/>
      <c r="H5" s="13"/>
    </row>
    <row r="6" spans="1:10" s="9" customFormat="1" x14ac:dyDescent="0.35">
      <c r="A6" s="8"/>
      <c r="B6" s="3"/>
      <c r="C6" s="3" t="s">
        <v>21</v>
      </c>
      <c r="D6" s="1"/>
      <c r="E6" s="3"/>
      <c r="F6" s="35">
        <v>0</v>
      </c>
      <c r="I6" s="36"/>
    </row>
    <row r="7" spans="1:10" s="9" customFormat="1" ht="15" x14ac:dyDescent="0.4">
      <c r="A7" s="8"/>
      <c r="B7" s="3"/>
      <c r="C7" s="3"/>
      <c r="D7" s="1"/>
      <c r="E7" s="3"/>
      <c r="F7" s="66"/>
      <c r="G7" s="66"/>
      <c r="H7" s="13"/>
    </row>
    <row r="8" spans="1:10" s="9" customFormat="1" ht="15" x14ac:dyDescent="0.4">
      <c r="A8" s="8"/>
      <c r="B8" s="16" t="s">
        <v>22</v>
      </c>
      <c r="C8" s="16"/>
      <c r="D8" s="16"/>
      <c r="E8" s="17"/>
      <c r="F8" s="57" t="s">
        <v>14</v>
      </c>
      <c r="G8" s="57" t="s">
        <v>15</v>
      </c>
      <c r="H8" s="13"/>
    </row>
    <row r="9" spans="1:10" s="9" customFormat="1" ht="15" x14ac:dyDescent="0.4">
      <c r="A9" s="8"/>
      <c r="B9" s="3"/>
      <c r="C9" s="3" t="s">
        <v>6</v>
      </c>
      <c r="D9" s="1"/>
      <c r="E9" s="3"/>
      <c r="F9" s="29">
        <v>0</v>
      </c>
      <c r="G9" s="29">
        <v>0</v>
      </c>
      <c r="H9" s="13"/>
    </row>
    <row r="10" spans="1:10" s="9" customFormat="1" ht="15" x14ac:dyDescent="0.4">
      <c r="A10" s="8"/>
      <c r="B10" s="1"/>
      <c r="C10" s="3"/>
      <c r="D10" s="1"/>
      <c r="E10" s="1"/>
      <c r="F10" s="19"/>
      <c r="G10" s="20"/>
      <c r="H10" s="13"/>
    </row>
    <row r="11" spans="1:10" ht="15" x14ac:dyDescent="0.4">
      <c r="A11" s="4"/>
      <c r="B11" s="16" t="s">
        <v>12</v>
      </c>
      <c r="C11" s="16"/>
      <c r="D11" s="16"/>
      <c r="E11" s="17"/>
      <c r="F11" s="57" t="s">
        <v>14</v>
      </c>
      <c r="G11" s="57" t="s">
        <v>15</v>
      </c>
      <c r="H11" s="5"/>
    </row>
    <row r="12" spans="1:10" x14ac:dyDescent="0.35">
      <c r="C12" s="3" t="s">
        <v>13</v>
      </c>
      <c r="F12" s="33">
        <v>0</v>
      </c>
      <c r="G12" s="33">
        <v>0</v>
      </c>
    </row>
    <row r="13" spans="1:10" x14ac:dyDescent="0.35">
      <c r="C13" s="3" t="s">
        <v>29</v>
      </c>
      <c r="F13" s="33">
        <v>0</v>
      </c>
      <c r="G13" s="33">
        <v>0</v>
      </c>
    </row>
    <row r="14" spans="1:10" x14ac:dyDescent="0.35">
      <c r="A14" s="4"/>
      <c r="B14" s="3"/>
      <c r="C14" s="3" t="s">
        <v>30</v>
      </c>
      <c r="E14" s="3"/>
      <c r="F14" s="29">
        <v>0</v>
      </c>
      <c r="G14" s="29">
        <v>0</v>
      </c>
    </row>
    <row r="15" spans="1:10" x14ac:dyDescent="0.35">
      <c r="A15" s="4"/>
      <c r="B15" s="3"/>
      <c r="C15" s="3" t="s">
        <v>31</v>
      </c>
      <c r="E15" s="3"/>
      <c r="F15" s="29">
        <v>0</v>
      </c>
      <c r="G15" s="29">
        <v>0</v>
      </c>
    </row>
    <row r="16" spans="1:10" x14ac:dyDescent="0.35">
      <c r="C16" s="3" t="s">
        <v>27</v>
      </c>
      <c r="F16" s="67">
        <f>IF(F12=0,0,F13/F12/12+F14+F15/12)</f>
        <v>0</v>
      </c>
      <c r="G16" s="67">
        <f>IF(G12=0,0,G13/G12/12+G14+G15/12)</f>
        <v>0</v>
      </c>
    </row>
    <row r="17" spans="1:7" ht="15.75" customHeight="1" x14ac:dyDescent="0.35">
      <c r="A17" s="4"/>
      <c r="B17" s="3"/>
      <c r="C17" s="3"/>
      <c r="D17" s="3"/>
      <c r="E17" s="3"/>
      <c r="F17" s="75" t="s">
        <v>14</v>
      </c>
      <c r="G17" s="75" t="s">
        <v>15</v>
      </c>
    </row>
    <row r="18" spans="1:7" ht="15.75" customHeight="1" x14ac:dyDescent="0.4">
      <c r="A18" s="4"/>
      <c r="B18" s="17" t="s">
        <v>5</v>
      </c>
      <c r="C18" s="17"/>
      <c r="D18" s="18"/>
      <c r="E18" s="18"/>
      <c r="F18" s="76"/>
      <c r="G18" s="76"/>
    </row>
    <row r="19" spans="1:7" ht="15.75" customHeight="1" x14ac:dyDescent="0.4">
      <c r="A19" s="4"/>
      <c r="B19" s="68" t="s">
        <v>23</v>
      </c>
      <c r="C19" s="69"/>
      <c r="D19" s="25"/>
      <c r="E19" s="25"/>
      <c r="F19" s="22"/>
      <c r="G19" s="70"/>
    </row>
    <row r="20" spans="1:7" x14ac:dyDescent="0.35">
      <c r="A20" s="4"/>
      <c r="B20" s="3"/>
      <c r="C20" s="3" t="s">
        <v>33</v>
      </c>
      <c r="E20" s="3"/>
      <c r="F20" s="30">
        <v>0</v>
      </c>
      <c r="G20" s="30">
        <v>0</v>
      </c>
    </row>
    <row r="21" spans="1:7" x14ac:dyDescent="0.35">
      <c r="A21" s="4"/>
      <c r="B21" s="3"/>
      <c r="C21" s="3" t="s">
        <v>16</v>
      </c>
      <c r="E21" s="3"/>
      <c r="F21" s="30">
        <v>0</v>
      </c>
      <c r="G21" s="30">
        <v>0</v>
      </c>
    </row>
    <row r="22" spans="1:7" x14ac:dyDescent="0.35">
      <c r="A22" s="4"/>
      <c r="B22" s="3"/>
      <c r="C22" s="3" t="s">
        <v>28</v>
      </c>
      <c r="E22" s="3"/>
      <c r="F22" s="30">
        <v>0</v>
      </c>
      <c r="G22" s="30">
        <v>0</v>
      </c>
    </row>
    <row r="23" spans="1:7" x14ac:dyDescent="0.35">
      <c r="A23" s="4"/>
      <c r="B23" s="3"/>
      <c r="C23" s="3" t="s">
        <v>17</v>
      </c>
      <c r="E23" s="3"/>
      <c r="F23" s="31">
        <v>0</v>
      </c>
      <c r="G23" s="31">
        <v>0</v>
      </c>
    </row>
    <row r="24" spans="1:7" x14ac:dyDescent="0.35">
      <c r="A24" s="4"/>
      <c r="B24" s="3"/>
      <c r="C24" s="3" t="s">
        <v>18</v>
      </c>
      <c r="E24" s="3"/>
      <c r="F24" s="29">
        <v>0</v>
      </c>
      <c r="G24" s="29">
        <v>0</v>
      </c>
    </row>
    <row r="25" spans="1:7" ht="15" x14ac:dyDescent="0.4">
      <c r="A25" s="4"/>
      <c r="B25" s="68" t="s">
        <v>24</v>
      </c>
      <c r="C25" s="24"/>
      <c r="D25" s="23"/>
      <c r="E25" s="24"/>
      <c r="F25" s="71"/>
      <c r="G25" s="71"/>
    </row>
    <row r="26" spans="1:7" x14ac:dyDescent="0.35">
      <c r="A26" s="4"/>
      <c r="B26" s="3"/>
      <c r="C26" s="3" t="s">
        <v>7</v>
      </c>
      <c r="E26" s="3"/>
      <c r="F26" s="29">
        <v>0</v>
      </c>
      <c r="G26" s="29">
        <v>0</v>
      </c>
    </row>
    <row r="27" spans="1:7" x14ac:dyDescent="0.35">
      <c r="A27" s="4"/>
      <c r="B27" s="3"/>
      <c r="C27" s="3" t="s">
        <v>9</v>
      </c>
      <c r="E27" s="3"/>
      <c r="F27" s="34">
        <v>0</v>
      </c>
      <c r="G27" s="34">
        <v>0</v>
      </c>
    </row>
    <row r="28" spans="1:7" ht="15" x14ac:dyDescent="0.4">
      <c r="A28" s="4"/>
      <c r="B28" s="68" t="s">
        <v>25</v>
      </c>
      <c r="C28" s="24"/>
      <c r="D28" s="23"/>
      <c r="E28" s="24"/>
      <c r="F28" s="71"/>
      <c r="G28" s="71"/>
    </row>
    <row r="29" spans="1:7" x14ac:dyDescent="0.35">
      <c r="A29" s="4"/>
      <c r="B29" s="3"/>
      <c r="C29" s="3" t="s">
        <v>19</v>
      </c>
      <c r="E29" s="3"/>
      <c r="F29" s="29">
        <v>0</v>
      </c>
      <c r="G29" s="29">
        <v>0</v>
      </c>
    </row>
    <row r="30" spans="1:7" ht="12.4" customHeight="1" x14ac:dyDescent="0.35">
      <c r="A30" s="4"/>
      <c r="B30" s="3"/>
      <c r="C30" s="3"/>
      <c r="E30" s="3"/>
      <c r="F30" s="71"/>
      <c r="G30" s="71"/>
    </row>
    <row r="31" spans="1:7" ht="12.4" customHeight="1" x14ac:dyDescent="0.35">
      <c r="A31" s="4"/>
      <c r="B31" s="3"/>
      <c r="C31" s="3"/>
      <c r="E31" s="3"/>
      <c r="F31" s="71"/>
      <c r="G31" s="71"/>
    </row>
    <row r="32" spans="1:7" x14ac:dyDescent="0.35">
      <c r="A32" s="4"/>
      <c r="B32" s="3"/>
      <c r="C32" s="3" t="s">
        <v>8</v>
      </c>
      <c r="E32" s="3"/>
      <c r="F32" s="38">
        <f>IF(F9&lt;&gt;0,F9,SUM(F20:F24,F26:F27,F29))</f>
        <v>0</v>
      </c>
      <c r="G32" s="39">
        <f>IF(G9&lt;&gt;0,G9,SUM(G20:G24,G26:G27,G29))</f>
        <v>0</v>
      </c>
    </row>
    <row r="33" spans="1:8" x14ac:dyDescent="0.35">
      <c r="A33" s="4"/>
      <c r="B33" s="3"/>
      <c r="F33" s="32"/>
      <c r="G33" s="32"/>
      <c r="H33" s="20"/>
    </row>
    <row r="34" spans="1:8" x14ac:dyDescent="0.35">
      <c r="A34" s="4"/>
      <c r="B34" s="3"/>
      <c r="H34" s="1"/>
    </row>
    <row r="35" spans="1:8" ht="13.15" x14ac:dyDescent="0.4">
      <c r="A35" s="4"/>
      <c r="B35" s="3"/>
      <c r="C35" s="27"/>
      <c r="D35" s="28"/>
      <c r="E35" s="27"/>
      <c r="F35" s="21"/>
      <c r="G35" s="21"/>
      <c r="H35" s="1"/>
    </row>
    <row r="36" spans="1:8" x14ac:dyDescent="0.35">
      <c r="C36" s="72" t="s">
        <v>26</v>
      </c>
      <c r="D36" s="26"/>
      <c r="E36" s="27"/>
      <c r="F36" s="40">
        <f>F32*F6</f>
        <v>0</v>
      </c>
      <c r="G36" s="40">
        <f>G32*F6</f>
        <v>0</v>
      </c>
    </row>
  </sheetData>
  <sheetProtection password="C0C7" sheet="1" objects="1" scenarios="1" selectLockedCells="1"/>
  <mergeCells count="2">
    <mergeCell ref="F17:F18"/>
    <mergeCell ref="G17:G18"/>
  </mergeCells>
  <phoneticPr fontId="0" type="noConversion"/>
  <conditionalFormatting sqref="F20:F27 F12:F15 F29">
    <cfRule type="expression" dxfId="10" priority="8">
      <formula>$F$9&lt;&gt;0</formula>
    </cfRule>
  </conditionalFormatting>
  <conditionalFormatting sqref="G20:G27 G29">
    <cfRule type="expression" dxfId="9" priority="7">
      <formula>$G$9&lt;&gt;0</formula>
    </cfRule>
  </conditionalFormatting>
  <conditionalFormatting sqref="G12:G15">
    <cfRule type="expression" dxfId="8" priority="6">
      <formula>$G$9&lt;&gt;0</formula>
    </cfRule>
  </conditionalFormatting>
  <conditionalFormatting sqref="F28">
    <cfRule type="expression" dxfId="7" priority="5">
      <formula>$F$9&lt;&gt;0</formula>
    </cfRule>
  </conditionalFormatting>
  <conditionalFormatting sqref="G28">
    <cfRule type="expression" dxfId="6" priority="4">
      <formula>$G$9&lt;&gt;0</formula>
    </cfRule>
  </conditionalFormatting>
  <conditionalFormatting sqref="G28">
    <cfRule type="expression" dxfId="5" priority="3">
      <formula>$G$9&lt;&gt;0</formula>
    </cfRule>
  </conditionalFormatting>
  <conditionalFormatting sqref="F9">
    <cfRule type="expression" dxfId="4" priority="2">
      <formula>(SUM($F$12:$F$15)+SUM($F$20:$F$29))&lt;&gt;0</formula>
    </cfRule>
  </conditionalFormatting>
  <conditionalFormatting sqref="G9">
    <cfRule type="expression" dxfId="3" priority="1">
      <formula>(SUM($G$12:$G$15)+SUM($G$20:$G$29))&lt;&gt;0</formula>
    </cfRule>
  </conditionalFormatting>
  <dataValidations count="8">
    <dataValidation type="decimal" allowBlank="1" showInputMessage="1" showErrorMessage="1" error="Please enter an amount between -10,000,000 and 10,000,000." sqref="H37:H65531 G3 F35 F37:F65531">
      <formula1>-10000000</formula1>
      <formula2>10000000</formula2>
    </dataValidation>
    <dataValidation allowBlank="1" showInputMessage="1" showErrorMessage="1" error="Please enter an amount between -10,000,000 and 10,000,000." sqref="H3 G37:G65531 F32 H33 H11 G35 G10"/>
    <dataValidation type="decimal" allowBlank="1" showInputMessage="1" showErrorMessage="1" error="Please enter an amount between (10,000,000) and 10,000,000." sqref="F7 F30:G31">
      <formula1>-10000000</formula1>
      <formula2>10000000</formula2>
    </dataValidation>
    <dataValidation type="custom" allowBlank="1" showErrorMessage="1" errorTitle="No Access" error="You can only enter a value in this field if the value in cell F8 is 0." sqref="F20:F29 F12:F15">
      <formula1>$F$9=0</formula1>
    </dataValidation>
    <dataValidation type="custom" allowBlank="1" showInputMessage="1" showErrorMessage="1" errorTitle="No Access" error="You can only enter a value in this field if the value in cell G8 is 0." sqref="G12:G15 G20:G29">
      <formula1>$G$9=0</formula1>
    </dataValidation>
    <dataValidation type="whole" allowBlank="1" showInputMessage="1" showErrorMessage="1" errorTitle="Incorrect Entry" error="Please enter a nuumber between 0 and 100" sqref="F6">
      <formula1>0</formula1>
      <formula2>100</formula2>
    </dataValidation>
    <dataValidation type="custom" allowBlank="1" showInputMessage="1" showErrorMessage="1" errorTitle="No Access" error="You can only enter a value in this field if all values under Equipment for FEES are 0." sqref="F9">
      <formula1>(SUM(F12:F15)+SUM(F20:F29))=0</formula1>
    </dataValidation>
    <dataValidation type="custom" allowBlank="1" showInputMessage="1" showErrorMessage="1" errorTitle="No Access" error="You can only enter a value in this field if all values under Equipment for MBS are 0." sqref="G9">
      <formula1>(SUM(G12:G15)+SUM(G20:G29))=0</formula1>
    </dataValidation>
  </dataValidations>
  <hyperlinks>
    <hyperlink ref="B2" r:id="rId1" display="www.patcommedical.com"/>
  </hyperlinks>
  <printOptions horizontalCentered="1"/>
  <pageMargins left="0.65" right="0.65" top="0.8" bottom="0.8" header="0" footer="0"/>
  <pageSetup scale="8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46"/>
  <sheetViews>
    <sheetView showGridLines="0" showRowColHeaders="0" showWhiteSpace="0" zoomScale="90" zoomScaleNormal="90" workbookViewId="0">
      <selection activeCell="M42" sqref="M42"/>
    </sheetView>
  </sheetViews>
  <sheetFormatPr defaultRowHeight="12.75" x14ac:dyDescent="0.35"/>
  <cols>
    <col min="5" max="5" width="10.86328125" bestFit="1" customWidth="1"/>
  </cols>
  <sheetData>
    <row r="1" spans="1:28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/>
      <c r="B3" s="1"/>
      <c r="C3" s="1"/>
      <c r="D3" s="73" t="s">
        <v>56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/>
      <c r="B4" s="1"/>
      <c r="C4" s="1"/>
      <c r="D4" s="73" t="s">
        <v>47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/>
      <c r="B5" s="1"/>
      <c r="C5" s="1"/>
      <c r="D5" s="1" t="s">
        <v>48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3.15" thickBo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x14ac:dyDescent="0.45">
      <c r="A31" s="1"/>
      <c r="B31" s="78" t="s">
        <v>49</v>
      </c>
      <c r="C31" s="79"/>
      <c r="D31" s="79"/>
      <c r="E31" s="79"/>
      <c r="F31" s="89">
        <f>'Cost Comparison Input'!F16</f>
        <v>0</v>
      </c>
      <c r="G31" s="90"/>
      <c r="H31" s="1"/>
      <c r="I31" s="1"/>
      <c r="J31" s="1"/>
      <c r="K31" s="78" t="s">
        <v>58</v>
      </c>
      <c r="L31" s="79"/>
      <c r="M31" s="79"/>
      <c r="N31" s="79"/>
      <c r="O31" s="79"/>
      <c r="P31" s="89">
        <f>'Cost Comparison Input'!F16+'Cost Comparison Input'!F6*'Cost Comparison Input'!F32</f>
        <v>0</v>
      </c>
      <c r="Q31" s="90"/>
      <c r="R31" s="1"/>
      <c r="S31" s="1"/>
      <c r="T31" s="78" t="s">
        <v>53</v>
      </c>
      <c r="U31" s="79"/>
      <c r="V31" s="79"/>
      <c r="W31" s="79"/>
      <c r="X31" s="79"/>
      <c r="Y31" s="89">
        <f>'Cost Comparison Input'!F13</f>
        <v>0</v>
      </c>
      <c r="Z31" s="90"/>
      <c r="AA31" s="1"/>
      <c r="AB31" s="1"/>
    </row>
    <row r="32" spans="1:28" ht="17.25" x14ac:dyDescent="0.45">
      <c r="A32" s="1"/>
      <c r="B32" s="80" t="s">
        <v>50</v>
      </c>
      <c r="C32" s="81"/>
      <c r="D32" s="81"/>
      <c r="E32" s="81"/>
      <c r="F32" s="83">
        <f>'Cost Comparison Input'!F32</f>
        <v>0</v>
      </c>
      <c r="G32" s="84"/>
      <c r="H32" s="1"/>
      <c r="I32" s="1"/>
      <c r="J32" s="1"/>
      <c r="K32" s="80" t="s">
        <v>59</v>
      </c>
      <c r="L32" s="81"/>
      <c r="M32" s="81"/>
      <c r="N32" s="81"/>
      <c r="O32" s="81"/>
      <c r="P32" s="83">
        <f>'Cost Comparison Input'!G16+'Cost Comparison Input'!F6*'Cost Comparison Input'!G32</f>
        <v>0</v>
      </c>
      <c r="Q32" s="84"/>
      <c r="R32" s="1"/>
      <c r="S32" s="1"/>
      <c r="T32" s="80" t="s">
        <v>54</v>
      </c>
      <c r="U32" s="81"/>
      <c r="V32" s="81"/>
      <c r="W32" s="81"/>
      <c r="X32" s="81"/>
      <c r="Y32" s="83">
        <f>'Cost Comparison Input'!G13</f>
        <v>0</v>
      </c>
      <c r="Z32" s="84"/>
      <c r="AA32" s="1"/>
      <c r="AB32" s="1"/>
    </row>
    <row r="33" spans="1:28" ht="17.649999999999999" thickBot="1" x14ac:dyDescent="0.5">
      <c r="A33" s="1"/>
      <c r="B33" s="80" t="s">
        <v>51</v>
      </c>
      <c r="C33" s="81"/>
      <c r="D33" s="81"/>
      <c r="E33" s="81"/>
      <c r="F33" s="83">
        <f>'Cost Comparison Input'!G16</f>
        <v>0</v>
      </c>
      <c r="G33" s="84"/>
      <c r="H33" s="1"/>
      <c r="I33" s="1"/>
      <c r="J33" s="1"/>
      <c r="K33" s="87" t="s">
        <v>64</v>
      </c>
      <c r="L33" s="88"/>
      <c r="M33" s="88"/>
      <c r="N33" s="88"/>
      <c r="O33" s="88"/>
      <c r="P33" s="85" t="e">
        <f>'Tables for Graphs'!M15*-1</f>
        <v>#DIV/0!</v>
      </c>
      <c r="Q33" s="86"/>
      <c r="R33" s="1"/>
      <c r="S33" s="1"/>
      <c r="T33" s="80" t="s">
        <v>55</v>
      </c>
      <c r="U33" s="81"/>
      <c r="V33" s="81"/>
      <c r="W33" s="81"/>
      <c r="X33" s="81"/>
      <c r="Y33" s="83">
        <f>P32-P31</f>
        <v>0</v>
      </c>
      <c r="Z33" s="84"/>
      <c r="AA33" s="1"/>
      <c r="AB33" s="1"/>
    </row>
    <row r="34" spans="1:28" ht="17.649999999999999" thickBot="1" x14ac:dyDescent="0.5">
      <c r="A34" s="1"/>
      <c r="B34" s="87" t="s">
        <v>52</v>
      </c>
      <c r="C34" s="88"/>
      <c r="D34" s="88"/>
      <c r="E34" s="88"/>
      <c r="F34" s="91">
        <f>'Cost Comparison Input'!G32</f>
        <v>0</v>
      </c>
      <c r="G34" s="9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87" t="s">
        <v>71</v>
      </c>
      <c r="U34" s="88"/>
      <c r="V34" s="88"/>
      <c r="W34" s="88"/>
      <c r="X34" s="88"/>
      <c r="Y34" s="85" t="e">
        <f>'Tables for Graphs'!S15*-1</f>
        <v>#DIV/0!</v>
      </c>
      <c r="Z34" s="86"/>
      <c r="AA34" s="1"/>
      <c r="AB34" s="1"/>
    </row>
    <row r="35" spans="1:28" ht="17.25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82"/>
      <c r="U35" s="82"/>
      <c r="V35" s="82"/>
      <c r="W35" s="82"/>
      <c r="X35" s="82"/>
      <c r="Y35" s="74"/>
      <c r="Z35" s="77"/>
      <c r="AA35" s="77"/>
      <c r="AB35" s="1"/>
    </row>
    <row r="36" spans="1:28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</sheetData>
  <sheetProtection algorithmName="SHA-512" hashValue="knKFuqZV3yBs/yiwa1LS51tjho91oeILVdulEkajzV04B5NoPgBGhC3ql05BK1amCXImDJDl/I8Bl8GFg564zg==" saltValue="0snX36TojDYfv8il+GZMKw==" spinCount="100000" sheet="1" objects="1" scenarios="1" selectLockedCells="1"/>
  <mergeCells count="24">
    <mergeCell ref="B31:E31"/>
    <mergeCell ref="B32:E32"/>
    <mergeCell ref="B33:E33"/>
    <mergeCell ref="B34:E34"/>
    <mergeCell ref="K33:O33"/>
    <mergeCell ref="P33:Q33"/>
    <mergeCell ref="T34:X34"/>
    <mergeCell ref="Y34:Z34"/>
    <mergeCell ref="F31:G31"/>
    <mergeCell ref="F32:G32"/>
    <mergeCell ref="F33:G33"/>
    <mergeCell ref="F34:G34"/>
    <mergeCell ref="K31:O31"/>
    <mergeCell ref="P31:Q31"/>
    <mergeCell ref="K32:O32"/>
    <mergeCell ref="P32:Q32"/>
    <mergeCell ref="Y31:Z31"/>
    <mergeCell ref="Y32:Z32"/>
    <mergeCell ref="Z35:AA35"/>
    <mergeCell ref="T31:X31"/>
    <mergeCell ref="T32:X32"/>
    <mergeCell ref="T33:X33"/>
    <mergeCell ref="T35:X35"/>
    <mergeCell ref="Y33:Z33"/>
  </mergeCells>
  <hyperlinks>
    <hyperlink ref="D4" r:id="rId1"/>
    <hyperlink ref="D3" r:id="rId2"/>
  </hyperlinks>
  <pageMargins left="0.7" right="0.7" top="0.75" bottom="0.75" header="0.3" footer="0.3"/>
  <pageSetup orientation="portrait" r:id="rId3"/>
  <colBreaks count="2" manualBreakCount="2">
    <brk id="9" max="44" man="1"/>
    <brk id="18" max="44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104"/>
  <sheetViews>
    <sheetView workbookViewId="0">
      <selection activeCell="B29" sqref="B29:B30"/>
    </sheetView>
  </sheetViews>
  <sheetFormatPr defaultRowHeight="12.75" x14ac:dyDescent="0.35"/>
  <cols>
    <col min="2" max="2" width="18.86328125" customWidth="1"/>
    <col min="3" max="3" width="23.86328125" customWidth="1"/>
    <col min="4" max="4" width="23.06640625" customWidth="1"/>
    <col min="5" max="5" width="20.46484375" customWidth="1"/>
    <col min="6" max="6" width="19.6640625" customWidth="1"/>
    <col min="8" max="8" width="18.86328125" customWidth="1"/>
    <col min="9" max="9" width="24.9296875" bestFit="1" customWidth="1"/>
    <col min="10" max="10" width="24.1328125" bestFit="1" customWidth="1"/>
    <col min="12" max="12" width="23.19921875" bestFit="1" customWidth="1"/>
    <col min="13" max="13" width="24" bestFit="1" customWidth="1"/>
    <col min="14" max="14" width="17.19921875" bestFit="1" customWidth="1"/>
    <col min="15" max="15" width="33.53125" customWidth="1"/>
    <col min="16" max="16" width="30.86328125" customWidth="1"/>
    <col min="18" max="18" width="33.33203125" bestFit="1" customWidth="1"/>
  </cols>
  <sheetData>
    <row r="2" spans="2:19" ht="13.15" x14ac:dyDescent="0.4">
      <c r="B2" s="47" t="s">
        <v>34</v>
      </c>
      <c r="C2" s="48" t="s">
        <v>36</v>
      </c>
      <c r="D2" s="48" t="s">
        <v>35</v>
      </c>
      <c r="E2" s="48" t="s">
        <v>37</v>
      </c>
      <c r="F2" s="49" t="s">
        <v>38</v>
      </c>
      <c r="H2" t="s">
        <v>34</v>
      </c>
      <c r="I2" t="s">
        <v>39</v>
      </c>
      <c r="J2" t="s">
        <v>40</v>
      </c>
      <c r="L2" s="52" t="s">
        <v>43</v>
      </c>
      <c r="M2" s="52" t="s">
        <v>44</v>
      </c>
      <c r="N2" s="51" t="s">
        <v>45</v>
      </c>
      <c r="O2" t="s">
        <v>41</v>
      </c>
      <c r="P2" t="s">
        <v>42</v>
      </c>
    </row>
    <row r="3" spans="2:19" x14ac:dyDescent="0.35">
      <c r="B3" s="41" t="str">
        <f>IF('Cost Comparison Input'!$F$6&gt;=1,1,"")</f>
        <v/>
      </c>
      <c r="C3" s="42" t="str">
        <f>IF('Cost Comparison Input'!$F$6&gt;=1,'Cost Comparison Input'!$F$16,"")</f>
        <v/>
      </c>
      <c r="D3" s="42" t="str">
        <f>IF('Cost Comparison Input'!$F$6&gt;=1,'Cost Comparison Input'!$G$16,"")</f>
        <v/>
      </c>
      <c r="E3" s="42" t="str">
        <f>IF('Cost Comparison Input'!$F$6&gt;=1,B3*'Cost Comparison Input'!$F$32,"")</f>
        <v/>
      </c>
      <c r="F3" s="43" t="str">
        <f>IF('Cost Comparison Input'!$F$6&gt;=1,B3*'Cost Comparison Input'!$G$32,"")</f>
        <v/>
      </c>
      <c r="H3" t="str">
        <f>Table3[[#This Row],[Number of studies]]</f>
        <v/>
      </c>
      <c r="I3" t="str">
        <f>IF(Table3[[#This Row],[Number of studies]]="","",Table3[[#This Row],[Monthly fixed cost FEES]]+Table3[[#This Row],[Per study cost FEES]])</f>
        <v/>
      </c>
      <c r="J3" t="str">
        <f>IF(Table3[[#This Row],[Number of studies]]="","",Table3[[#This Row],[Monthly fixed cost MBS]]+Table3[[#This Row],[Per study cost MBS]])</f>
        <v/>
      </c>
      <c r="L3" s="56">
        <f>'Cost Comparison Input'!$F$6*'Cost Comparison Input'!$G$32+'Cost Comparison Input'!$G$16</f>
        <v>0</v>
      </c>
      <c r="M3" s="56">
        <f>'Cost Comparison Input'!$F$6*'Cost Comparison Input'!$F$32+'Cost Comparison Input'!$F$16</f>
        <v>0</v>
      </c>
      <c r="N3">
        <v>1</v>
      </c>
      <c r="O3">
        <f>IF('Cost Comparison Input'!G13&gt;='Cost Comparison Input'!F13,'Cost Comparison Input'!G13-'Cost Comparison Input'!F13,'Cost Comparison Input'!F13-'Cost Comparison Input'!G13)*-1+P3</f>
        <v>0</v>
      </c>
      <c r="P3">
        <f>$L$3-$M$3</f>
        <v>0</v>
      </c>
    </row>
    <row r="4" spans="2:19" x14ac:dyDescent="0.35">
      <c r="B4" s="44" t="str">
        <f>IF(B3="","",IF('Cost Comparison Input'!$F$6&gt;=B3+1,B3+1,""))</f>
        <v/>
      </c>
      <c r="C4" s="45" t="str">
        <f>IF(Table3[[#This Row],[Number of studies]]="","",IF('Cost Comparison Input'!$F$6&gt;='Tables for Graphs'!B3+1,'Cost Comparison Input'!$F$16,""))</f>
        <v/>
      </c>
      <c r="D4" s="45" t="str">
        <f>IF(Table3[[#This Row],[Number of studies]]="","",IF('Cost Comparison Input'!$F$6&gt;='Tables for Graphs'!B3+1,'Cost Comparison Input'!$G$16,""))</f>
        <v/>
      </c>
      <c r="E4" s="50" t="str">
        <f>IF(Table3[[#This Row],[Number of studies]]="","",IF('Cost Comparison Input'!$F$6&gt;='Tables for Graphs'!B3+1,B4*'Cost Comparison Input'!$F$32,""))</f>
        <v/>
      </c>
      <c r="F4" s="46" t="str">
        <f>IF(Table3[[#This Row],[Number of studies]]="","",IF('Cost Comparison Input'!$F$6&gt;='Tables for Graphs'!B3+1,B4*'Cost Comparison Input'!$G$32,""))</f>
        <v/>
      </c>
      <c r="H4" t="str">
        <f>Table3[[#This Row],[Number of studies]]</f>
        <v/>
      </c>
      <c r="I4" t="str">
        <f>IF(Table3[[#This Row],[Number of studies]]="","",Table3[[#This Row],[Monthly fixed cost FEES]]+Table3[[#This Row],[Per study cost FEES]])</f>
        <v/>
      </c>
      <c r="J4" t="str">
        <f>IF(Table3[[#This Row],[Number of studies]]="","",Table3[[#This Row],[Monthly fixed cost MBS]]+Table3[[#This Row],[Per study cost MBS]])</f>
        <v/>
      </c>
      <c r="N4">
        <v>2</v>
      </c>
      <c r="O4">
        <f>O3+P4</f>
        <v>0</v>
      </c>
      <c r="P4">
        <f t="shared" ref="P4:P67" si="0">$L$3-$M$3</f>
        <v>0</v>
      </c>
    </row>
    <row r="5" spans="2:19" x14ac:dyDescent="0.35">
      <c r="B5" s="44" t="str">
        <f>IF(B4="","",IF('Cost Comparison Input'!$F$6&gt;=B4+1,B4+1,""))</f>
        <v/>
      </c>
      <c r="C5" s="45" t="str">
        <f>IF(Table3[[#This Row],[Number of studies]]="","",IF('Cost Comparison Input'!$F$6&gt;='Tables for Graphs'!B4+1,'Cost Comparison Input'!$F$16,""))</f>
        <v/>
      </c>
      <c r="D5" s="45" t="str">
        <f>IF(Table3[[#This Row],[Number of studies]]="","",IF('Cost Comparison Input'!$F$6&gt;='Tables for Graphs'!B4+1,'Cost Comparison Input'!$G$16,""))</f>
        <v/>
      </c>
      <c r="E5" s="42" t="str">
        <f>IF(Table3[[#This Row],[Number of studies]]="","",IF('Cost Comparison Input'!$F$6&gt;='Tables for Graphs'!B4+1,B5*'Cost Comparison Input'!$F$32,""))</f>
        <v/>
      </c>
      <c r="F5" s="46" t="str">
        <f>IF(Table3[[#This Row],[Number of studies]]="","",IF('Cost Comparison Input'!$F$6&gt;='Tables for Graphs'!B4+1,B5*'Cost Comparison Input'!$G$32,""))</f>
        <v/>
      </c>
      <c r="H5" t="str">
        <f>Table3[[#This Row],[Number of studies]]</f>
        <v/>
      </c>
      <c r="I5" t="str">
        <f>IF(Table3[[#This Row],[Number of studies]]="","",Table3[[#This Row],[Monthly fixed cost FEES]]+Table3[[#This Row],[Per study cost FEES]])</f>
        <v/>
      </c>
      <c r="J5" t="str">
        <f>IF(Table3[[#This Row],[Number of studies]]="","",Table3[[#This Row],[Monthly fixed cost MBS]]+Table3[[#This Row],[Per study cost MBS]])</f>
        <v/>
      </c>
      <c r="N5">
        <v>3</v>
      </c>
      <c r="O5">
        <f t="shared" ref="O5:O68" si="1">O4+P5</f>
        <v>0</v>
      </c>
      <c r="P5">
        <f t="shared" si="0"/>
        <v>0</v>
      </c>
    </row>
    <row r="6" spans="2:19" x14ac:dyDescent="0.35">
      <c r="B6" s="44" t="str">
        <f>IF(B5="","",IF('Cost Comparison Input'!$F$6&gt;=B5+1,B5+1,""))</f>
        <v/>
      </c>
      <c r="C6" s="45" t="str">
        <f>IF(Table3[[#This Row],[Number of studies]]="","",IF('Cost Comparison Input'!$F$6&gt;='Tables for Graphs'!B5+1,'Cost Comparison Input'!$F$16,""))</f>
        <v/>
      </c>
      <c r="D6" s="45" t="str">
        <f>IF(Table3[[#This Row],[Number of studies]]="","",IF('Cost Comparison Input'!$F$6&gt;='Tables for Graphs'!B5+1,'Cost Comparison Input'!$G$16,""))</f>
        <v/>
      </c>
      <c r="E6" s="50" t="str">
        <f>IF(Table3[[#This Row],[Number of studies]]="","",IF('Cost Comparison Input'!$F$6&gt;='Tables for Graphs'!B5+1,B6*'Cost Comparison Input'!$F$32,""))</f>
        <v/>
      </c>
      <c r="F6" s="46" t="str">
        <f>IF(Table3[[#This Row],[Number of studies]]="","",IF('Cost Comparison Input'!$F$6&gt;='Tables for Graphs'!B5+1,B6*'Cost Comparison Input'!$G$32,""))</f>
        <v/>
      </c>
      <c r="H6" t="str">
        <f>Table3[[#This Row],[Number of studies]]</f>
        <v/>
      </c>
      <c r="I6" t="str">
        <f>IF(Table3[[#This Row],[Number of studies]]="","",Table3[[#This Row],[Monthly fixed cost FEES]]+Table3[[#This Row],[Per study cost FEES]])</f>
        <v/>
      </c>
      <c r="J6" t="str">
        <f>IF(Table3[[#This Row],[Number of studies]]="","",Table3[[#This Row],[Monthly fixed cost MBS]]+Table3[[#This Row],[Per study cost MBS]])</f>
        <v/>
      </c>
      <c r="N6">
        <v>4</v>
      </c>
      <c r="O6">
        <f t="shared" si="1"/>
        <v>0</v>
      </c>
      <c r="P6">
        <f t="shared" si="0"/>
        <v>0</v>
      </c>
    </row>
    <row r="7" spans="2:19" x14ac:dyDescent="0.35">
      <c r="B7" s="44" t="str">
        <f>IF(B6="","",IF('Cost Comparison Input'!$F$6&gt;=B6+1,B6+1,""))</f>
        <v/>
      </c>
      <c r="C7" s="45" t="str">
        <f>IF(Table3[[#This Row],[Number of studies]]="","",IF('Cost Comparison Input'!$F$6&gt;='Tables for Graphs'!B6+1,'Cost Comparison Input'!$F$16,""))</f>
        <v/>
      </c>
      <c r="D7" s="45" t="str">
        <f>IF(Table3[[#This Row],[Number of studies]]="","",IF('Cost Comparison Input'!$F$6&gt;='Tables for Graphs'!B6+1,'Cost Comparison Input'!$G$16,""))</f>
        <v/>
      </c>
      <c r="E7" s="42" t="str">
        <f>IF(Table3[[#This Row],[Number of studies]]="","",IF('Cost Comparison Input'!$F$6&gt;='Tables for Graphs'!B6+1,B7*'Cost Comparison Input'!$F$32,""))</f>
        <v/>
      </c>
      <c r="F7" s="46" t="str">
        <f>IF(Table3[[#This Row],[Number of studies]]="","",IF('Cost Comparison Input'!$F$6&gt;='Tables for Graphs'!B6+1,B7*'Cost Comparison Input'!$G$32,""))</f>
        <v/>
      </c>
      <c r="H7" t="str">
        <f>Table3[[#This Row],[Number of studies]]</f>
        <v/>
      </c>
      <c r="I7" t="str">
        <f>IF(Table3[[#This Row],[Number of studies]]="","",Table3[[#This Row],[Monthly fixed cost FEES]]+Table3[[#This Row],[Per study cost FEES]])</f>
        <v/>
      </c>
      <c r="J7" t="str">
        <f>IF(Table3[[#This Row],[Number of studies]]="","",Table3[[#This Row],[Monthly fixed cost MBS]]+Table3[[#This Row],[Per study cost MBS]])</f>
        <v/>
      </c>
      <c r="L7" t="s">
        <v>65</v>
      </c>
      <c r="N7">
        <v>5</v>
      </c>
      <c r="O7">
        <f t="shared" si="1"/>
        <v>0</v>
      </c>
      <c r="P7">
        <f t="shared" si="0"/>
        <v>0</v>
      </c>
      <c r="R7" t="s">
        <v>66</v>
      </c>
    </row>
    <row r="8" spans="2:19" x14ac:dyDescent="0.35">
      <c r="B8" s="44" t="str">
        <f>IF(B7="","",IF('Cost Comparison Input'!$F$6&gt;=B7+1,B7+1,""))</f>
        <v/>
      </c>
      <c r="C8" s="45" t="str">
        <f>IF(Table3[[#This Row],[Number of studies]]="","",IF('Cost Comparison Input'!$F$6&gt;='Tables for Graphs'!B7+1,'Cost Comparison Input'!$F$16,""))</f>
        <v/>
      </c>
      <c r="D8" s="45" t="str">
        <f>IF(Table3[[#This Row],[Number of studies]]="","",IF('Cost Comparison Input'!$F$6&gt;='Tables for Graphs'!B7+1,'Cost Comparison Input'!$G$16,""))</f>
        <v/>
      </c>
      <c r="E8" s="50" t="str">
        <f>IF(Table3[[#This Row],[Number of studies]]="","",IF('Cost Comparison Input'!$F$6&gt;='Tables for Graphs'!B7+1,B8*'Cost Comparison Input'!$F$32,""))</f>
        <v/>
      </c>
      <c r="F8" s="46" t="str">
        <f>IF(Table3[[#This Row],[Number of studies]]="","",IF('Cost Comparison Input'!$F$6&gt;='Tables for Graphs'!B7+1,B8*'Cost Comparison Input'!$G$32,""))</f>
        <v/>
      </c>
      <c r="H8" t="str">
        <f>Table3[[#This Row],[Number of studies]]</f>
        <v/>
      </c>
      <c r="I8" t="str">
        <f>IF(Table3[[#This Row],[Number of studies]]="","",Table3[[#This Row],[Monthly fixed cost FEES]]+Table3[[#This Row],[Per study cost FEES]])</f>
        <v/>
      </c>
      <c r="J8" t="str">
        <f>IF(Table3[[#This Row],[Number of studies]]="","",Table3[[#This Row],[Monthly fixed cost MBS]]+Table3[[#This Row],[Per study cost MBS]])</f>
        <v/>
      </c>
      <c r="L8" s="53" t="s">
        <v>60</v>
      </c>
      <c r="M8" s="53" t="e">
        <f>SLOPE(Table7[Total monthly cost FEES],Table7[Number of studies])</f>
        <v>#DIV/0!</v>
      </c>
      <c r="N8">
        <v>6</v>
      </c>
      <c r="O8">
        <f t="shared" si="1"/>
        <v>0</v>
      </c>
      <c r="P8">
        <f t="shared" si="0"/>
        <v>0</v>
      </c>
      <c r="R8" s="53" t="s">
        <v>67</v>
      </c>
      <c r="S8" s="53">
        <f>SLOPE(Table8[Capital Purchase amount recouped],Table8[Months])</f>
        <v>0</v>
      </c>
    </row>
    <row r="9" spans="2:19" x14ac:dyDescent="0.35">
      <c r="B9" s="44" t="str">
        <f>IF(B8="","",IF('Cost Comparison Input'!$F$6&gt;=B8+1,B8+1,""))</f>
        <v/>
      </c>
      <c r="C9" s="45" t="str">
        <f>IF(Table3[[#This Row],[Number of studies]]="","",IF('Cost Comparison Input'!$F$6&gt;='Tables for Graphs'!B8+1,'Cost Comparison Input'!$F$16,""))</f>
        <v/>
      </c>
      <c r="D9" s="45" t="str">
        <f>IF(Table3[[#This Row],[Number of studies]]="","",IF('Cost Comparison Input'!$F$6&gt;='Tables for Graphs'!B8+1,'Cost Comparison Input'!$G$16,""))</f>
        <v/>
      </c>
      <c r="E9" s="42" t="str">
        <f>IF(Table3[[#This Row],[Number of studies]]="","",IF('Cost Comparison Input'!$F$6&gt;='Tables for Graphs'!B8+1,B9*'Cost Comparison Input'!$F$32,""))</f>
        <v/>
      </c>
      <c r="F9" s="46" t="str">
        <f>IF(Table3[[#This Row],[Number of studies]]="","",IF('Cost Comparison Input'!$F$6&gt;='Tables for Graphs'!B8+1,B9*'Cost Comparison Input'!$G$32,""))</f>
        <v/>
      </c>
      <c r="H9" t="str">
        <f>Table3[[#This Row],[Number of studies]]</f>
        <v/>
      </c>
      <c r="I9" t="str">
        <f>IF(Table3[[#This Row],[Number of studies]]="","",Table3[[#This Row],[Monthly fixed cost FEES]]+Table3[[#This Row],[Per study cost FEES]])</f>
        <v/>
      </c>
      <c r="J9" t="str">
        <f>IF(Table3[[#This Row],[Number of studies]]="","",Table3[[#This Row],[Monthly fixed cost MBS]]+Table3[[#This Row],[Per study cost MBS]])</f>
        <v/>
      </c>
      <c r="L9" s="53"/>
      <c r="M9" s="53"/>
      <c r="N9">
        <v>7</v>
      </c>
      <c r="O9">
        <f t="shared" si="1"/>
        <v>0</v>
      </c>
      <c r="P9">
        <f t="shared" si="0"/>
        <v>0</v>
      </c>
      <c r="R9" s="53"/>
      <c r="S9" s="53"/>
    </row>
    <row r="10" spans="2:19" x14ac:dyDescent="0.35">
      <c r="B10" s="44" t="str">
        <f>IF(B9="","",IF('Cost Comparison Input'!$F$6&gt;=B9+1,B9+1,""))</f>
        <v/>
      </c>
      <c r="C10" s="45" t="str">
        <f>IF(Table3[[#This Row],[Number of studies]]="","",IF('Cost Comparison Input'!$F$6&gt;='Tables for Graphs'!B9+1,'Cost Comparison Input'!$F$16,""))</f>
        <v/>
      </c>
      <c r="D10" s="45" t="str">
        <f>IF(Table3[[#This Row],[Number of studies]]="","",IF('Cost Comparison Input'!$F$6&gt;='Tables for Graphs'!B9+1,'Cost Comparison Input'!$G$16,""))</f>
        <v/>
      </c>
      <c r="E10" s="50" t="str">
        <f>IF(Table3[[#This Row],[Number of studies]]="","",IF('Cost Comparison Input'!$F$6&gt;='Tables for Graphs'!B9+1,B10*'Cost Comparison Input'!$F$32,""))</f>
        <v/>
      </c>
      <c r="F10" s="46" t="str">
        <f>IF(Table3[[#This Row],[Number of studies]]="","",IF('Cost Comparison Input'!$F$6&gt;='Tables for Graphs'!B9+1,B10*'Cost Comparison Input'!$G$32,""))</f>
        <v/>
      </c>
      <c r="H10" t="str">
        <f>Table3[[#This Row],[Number of studies]]</f>
        <v/>
      </c>
      <c r="I10" t="str">
        <f>IF(Table3[[#This Row],[Number of studies]]="","",Table3[[#This Row],[Monthly fixed cost FEES]]+Table3[[#This Row],[Per study cost FEES]])</f>
        <v/>
      </c>
      <c r="J10" t="str">
        <f>IF(Table3[[#This Row],[Number of studies]]="","",Table3[[#This Row],[Monthly fixed cost MBS]]+Table3[[#This Row],[Per study cost MBS]])</f>
        <v/>
      </c>
      <c r="L10" s="53" t="s">
        <v>61</v>
      </c>
      <c r="M10" s="53" t="e">
        <f>SLOPE(Table7[Total monthly cost MBS],Table7[Number of studies])</f>
        <v>#DIV/0!</v>
      </c>
      <c r="N10">
        <v>8</v>
      </c>
      <c r="O10">
        <f t="shared" si="1"/>
        <v>0</v>
      </c>
      <c r="P10">
        <f t="shared" si="0"/>
        <v>0</v>
      </c>
      <c r="R10" s="53" t="s">
        <v>68</v>
      </c>
      <c r="S10" s="53">
        <f>SLOPE(Table8[Cost saving potential per month],Table8[Months])</f>
        <v>0</v>
      </c>
    </row>
    <row r="11" spans="2:19" x14ac:dyDescent="0.35">
      <c r="B11" s="44" t="str">
        <f>IF(B10="","",IF('Cost Comparison Input'!$F$6&gt;=B10+1,B10+1,""))</f>
        <v/>
      </c>
      <c r="C11" s="45" t="str">
        <f>IF(Table3[[#This Row],[Number of studies]]="","",IF('Cost Comparison Input'!$F$6&gt;='Tables for Graphs'!B10+1,'Cost Comparison Input'!$F$16,""))</f>
        <v/>
      </c>
      <c r="D11" s="45" t="str">
        <f>IF(Table3[[#This Row],[Number of studies]]="","",IF('Cost Comparison Input'!$F$6&gt;='Tables for Graphs'!B10+1,'Cost Comparison Input'!$G$16,""))</f>
        <v/>
      </c>
      <c r="E11" s="42" t="str">
        <f>IF(Table3[[#This Row],[Number of studies]]="","",IF('Cost Comparison Input'!$F$6&gt;='Tables for Graphs'!B10+1,B11*'Cost Comparison Input'!$F$32,""))</f>
        <v/>
      </c>
      <c r="F11" s="46" t="str">
        <f>IF(Table3[[#This Row],[Number of studies]]="","",IF('Cost Comparison Input'!$F$6&gt;='Tables for Graphs'!B10+1,B11*'Cost Comparison Input'!$G$32,""))</f>
        <v/>
      </c>
      <c r="H11" t="str">
        <f>Table3[[#This Row],[Number of studies]]</f>
        <v/>
      </c>
      <c r="I11" t="str">
        <f>IF(Table3[[#This Row],[Number of studies]]="","",Table3[[#This Row],[Monthly fixed cost FEES]]+Table3[[#This Row],[Per study cost FEES]])</f>
        <v/>
      </c>
      <c r="J11" t="str">
        <f>IF(Table3[[#This Row],[Number of studies]]="","",Table3[[#This Row],[Monthly fixed cost MBS]]+Table3[[#This Row],[Per study cost MBS]])</f>
        <v/>
      </c>
      <c r="L11" s="53"/>
      <c r="M11" s="53"/>
      <c r="N11">
        <v>9</v>
      </c>
      <c r="O11">
        <f t="shared" si="1"/>
        <v>0</v>
      </c>
      <c r="P11">
        <f t="shared" si="0"/>
        <v>0</v>
      </c>
      <c r="R11" s="53"/>
      <c r="S11" s="53"/>
    </row>
    <row r="12" spans="2:19" x14ac:dyDescent="0.35">
      <c r="B12" s="44" t="str">
        <f>IF(B11="","",IF('Cost Comparison Input'!$F$6&gt;=B11+1,B11+1,""))</f>
        <v/>
      </c>
      <c r="C12" s="45" t="str">
        <f>IF(Table3[[#This Row],[Number of studies]]="","",IF('Cost Comparison Input'!$F$6&gt;='Tables for Graphs'!B11+1,'Cost Comparison Input'!$F$16,""))</f>
        <v/>
      </c>
      <c r="D12" s="45" t="str">
        <f>IF(Table3[[#This Row],[Number of studies]]="","",IF('Cost Comparison Input'!$F$6&gt;='Tables for Graphs'!B11+1,'Cost Comparison Input'!$G$16,""))</f>
        <v/>
      </c>
      <c r="E12" s="50" t="str">
        <f>IF(Table3[[#This Row],[Number of studies]]="","",IF('Cost Comparison Input'!$F$6&gt;='Tables for Graphs'!B11+1,B12*'Cost Comparison Input'!$F$32,""))</f>
        <v/>
      </c>
      <c r="F12" s="46" t="str">
        <f>IF(Table3[[#This Row],[Number of studies]]="","",IF('Cost Comparison Input'!$F$6&gt;='Tables for Graphs'!B11+1,B12*'Cost Comparison Input'!$G$32,""))</f>
        <v/>
      </c>
      <c r="H12" t="str">
        <f>Table3[[#This Row],[Number of studies]]</f>
        <v/>
      </c>
      <c r="I12" t="str">
        <f>IF(Table3[[#This Row],[Number of studies]]="","",Table3[[#This Row],[Monthly fixed cost FEES]]+Table3[[#This Row],[Per study cost FEES]])</f>
        <v/>
      </c>
      <c r="J12" t="str">
        <f>IF(Table3[[#This Row],[Number of studies]]="","",Table3[[#This Row],[Monthly fixed cost MBS]]+Table3[[#This Row],[Per study cost MBS]])</f>
        <v/>
      </c>
      <c r="L12" s="53" t="s">
        <v>62</v>
      </c>
      <c r="M12" s="53" t="e">
        <f>INTERCEPT(Table7[Total monthly cost FEES],Table7[Number of studies])</f>
        <v>#DIV/0!</v>
      </c>
      <c r="N12">
        <v>10</v>
      </c>
      <c r="O12">
        <f t="shared" si="1"/>
        <v>0</v>
      </c>
      <c r="P12">
        <f t="shared" si="0"/>
        <v>0</v>
      </c>
      <c r="R12" s="53" t="s">
        <v>69</v>
      </c>
      <c r="S12" s="53">
        <f>INTERCEPT(Table8[Capital Purchase amount recouped],Table8[Months])</f>
        <v>0</v>
      </c>
    </row>
    <row r="13" spans="2:19" x14ac:dyDescent="0.35">
      <c r="B13" s="44" t="str">
        <f>IF(B12="","",IF('Cost Comparison Input'!$F$6&gt;=B12+1,B12+1,""))</f>
        <v/>
      </c>
      <c r="C13" s="45" t="str">
        <f>IF(Table3[[#This Row],[Number of studies]]="","",IF('Cost Comparison Input'!$F$6&gt;='Tables for Graphs'!B12+1,'Cost Comparison Input'!$F$16,""))</f>
        <v/>
      </c>
      <c r="D13" s="45" t="str">
        <f>IF(Table3[[#This Row],[Number of studies]]="","",IF('Cost Comparison Input'!$F$6&gt;='Tables for Graphs'!B12+1,'Cost Comparison Input'!$G$16,""))</f>
        <v/>
      </c>
      <c r="E13" s="42" t="str">
        <f>IF(Table3[[#This Row],[Number of studies]]="","",IF('Cost Comparison Input'!$F$6&gt;='Tables for Graphs'!B12+1,B13*'Cost Comparison Input'!$F$32,""))</f>
        <v/>
      </c>
      <c r="F13" s="46" t="str">
        <f>IF(Table3[[#This Row],[Number of studies]]="","",IF('Cost Comparison Input'!$F$6&gt;='Tables for Graphs'!B12+1,B13*'Cost Comparison Input'!$G$32,""))</f>
        <v/>
      </c>
      <c r="H13" t="str">
        <f>Table3[[#This Row],[Number of studies]]</f>
        <v/>
      </c>
      <c r="I13" t="str">
        <f>IF(Table3[[#This Row],[Number of studies]]="","",Table3[[#This Row],[Monthly fixed cost FEES]]+Table3[[#This Row],[Per study cost FEES]])</f>
        <v/>
      </c>
      <c r="J13" t="str">
        <f>IF(Table3[[#This Row],[Number of studies]]="","",Table3[[#This Row],[Monthly fixed cost MBS]]+Table3[[#This Row],[Per study cost MBS]])</f>
        <v/>
      </c>
      <c r="L13" s="53"/>
      <c r="M13" s="53"/>
      <c r="N13">
        <v>11</v>
      </c>
      <c r="O13">
        <f t="shared" si="1"/>
        <v>0</v>
      </c>
      <c r="P13">
        <f t="shared" si="0"/>
        <v>0</v>
      </c>
      <c r="R13" s="53"/>
      <c r="S13" s="53"/>
    </row>
    <row r="14" spans="2:19" x14ac:dyDescent="0.35">
      <c r="B14" s="44" t="str">
        <f>IF(B13="","",IF('Cost Comparison Input'!$F$6&gt;=B13+1,B13+1,""))</f>
        <v/>
      </c>
      <c r="C14" s="45" t="str">
        <f>IF(Table3[[#This Row],[Number of studies]]="","",IF('Cost Comparison Input'!$F$6&gt;='Tables for Graphs'!B13+1,'Cost Comparison Input'!$F$16,""))</f>
        <v/>
      </c>
      <c r="D14" s="45" t="str">
        <f>IF(Table3[[#This Row],[Number of studies]]="","",IF('Cost Comparison Input'!$F$6&gt;='Tables for Graphs'!B13+1,'Cost Comparison Input'!$G$16,""))</f>
        <v/>
      </c>
      <c r="E14" s="50" t="str">
        <f>IF(Table3[[#This Row],[Number of studies]]="","",IF('Cost Comparison Input'!$F$6&gt;='Tables for Graphs'!B13+1,B14*'Cost Comparison Input'!$F$32,""))</f>
        <v/>
      </c>
      <c r="F14" s="46" t="str">
        <f>IF(Table3[[#This Row],[Number of studies]]="","",IF('Cost Comparison Input'!$F$6&gt;='Tables for Graphs'!B13+1,B14*'Cost Comparison Input'!$G$32,""))</f>
        <v/>
      </c>
      <c r="H14" t="str">
        <f>Table3[[#This Row],[Number of studies]]</f>
        <v/>
      </c>
      <c r="I14" t="str">
        <f>IF(Table3[[#This Row],[Number of studies]]="","",Table3[[#This Row],[Monthly fixed cost FEES]]+Table3[[#This Row],[Per study cost FEES]])</f>
        <v/>
      </c>
      <c r="J14" t="str">
        <f>IF(Table3[[#This Row],[Number of studies]]="","",Table3[[#This Row],[Monthly fixed cost MBS]]+Table3[[#This Row],[Per study cost MBS]])</f>
        <v/>
      </c>
      <c r="L14" s="53" t="s">
        <v>63</v>
      </c>
      <c r="M14" s="53" t="e">
        <f>INTERCEPT(Table7[Total monthly cost MBS],Table7[Number of studies])</f>
        <v>#DIV/0!</v>
      </c>
      <c r="N14">
        <v>12</v>
      </c>
      <c r="O14">
        <f t="shared" si="1"/>
        <v>0</v>
      </c>
      <c r="P14">
        <f t="shared" si="0"/>
        <v>0</v>
      </c>
      <c r="R14" s="53" t="s">
        <v>70</v>
      </c>
      <c r="S14" s="53">
        <f>INTERCEPT(Table8[Cost saving potential per month],Table8[Months])</f>
        <v>0</v>
      </c>
    </row>
    <row r="15" spans="2:19" x14ac:dyDescent="0.35">
      <c r="B15" s="44" t="str">
        <f>IF(B14="","",IF('Cost Comparison Input'!$F$6&gt;=B14+1,B14+1,""))</f>
        <v/>
      </c>
      <c r="C15" s="45" t="str">
        <f>IF(Table3[[#This Row],[Number of studies]]="","",IF('Cost Comparison Input'!$F$6&gt;='Tables for Graphs'!B14+1,'Cost Comparison Input'!$F$16,""))</f>
        <v/>
      </c>
      <c r="D15" s="45" t="str">
        <f>IF(Table3[[#This Row],[Number of studies]]="","",IF('Cost Comparison Input'!$F$6&gt;='Tables for Graphs'!B14+1,'Cost Comparison Input'!$G$16,""))</f>
        <v/>
      </c>
      <c r="E15" s="42" t="str">
        <f>IF(Table3[[#This Row],[Number of studies]]="","",IF('Cost Comparison Input'!$F$6&gt;='Tables for Graphs'!B14+1,B15*'Cost Comparison Input'!$F$32,""))</f>
        <v/>
      </c>
      <c r="F15" s="46" t="str">
        <f>IF(Table3[[#This Row],[Number of studies]]="","",IF('Cost Comparison Input'!$F$6&gt;='Tables for Graphs'!B14+1,B15*'Cost Comparison Input'!$G$32,""))</f>
        <v/>
      </c>
      <c r="H15" t="str">
        <f>Table3[[#This Row],[Number of studies]]</f>
        <v/>
      </c>
      <c r="I15" t="str">
        <f>IF(Table3[[#This Row],[Number of studies]]="","",Table3[[#This Row],[Monthly fixed cost FEES]]+Table3[[#This Row],[Per study cost FEES]])</f>
        <v/>
      </c>
      <c r="J15" t="str">
        <f>IF(Table3[[#This Row],[Number of studies]]="","",Table3[[#This Row],[Monthly fixed cost MBS]]+Table3[[#This Row],[Per study cost MBS]])</f>
        <v/>
      </c>
      <c r="M15" s="56" t="e">
        <f>(M12-M14)/(M8-M10)</f>
        <v>#DIV/0!</v>
      </c>
      <c r="N15">
        <v>13</v>
      </c>
      <c r="O15">
        <f t="shared" si="1"/>
        <v>0</v>
      </c>
      <c r="P15">
        <f t="shared" si="0"/>
        <v>0</v>
      </c>
      <c r="R15" s="53"/>
      <c r="S15" s="56" t="e">
        <f>(S14-S12)/(S10-S8)</f>
        <v>#DIV/0!</v>
      </c>
    </row>
    <row r="16" spans="2:19" x14ac:dyDescent="0.35">
      <c r="B16" s="44" t="str">
        <f>IF(B15="","",IF('Cost Comparison Input'!$F$6&gt;=B15+1,B15+1,""))</f>
        <v/>
      </c>
      <c r="C16" s="45" t="str">
        <f>IF(Table3[[#This Row],[Number of studies]]="","",IF('Cost Comparison Input'!$F$6&gt;='Tables for Graphs'!B15+1,'Cost Comparison Input'!$F$16,""))</f>
        <v/>
      </c>
      <c r="D16" s="45" t="str">
        <f>IF(Table3[[#This Row],[Number of studies]]="","",IF('Cost Comparison Input'!$F$6&gt;='Tables for Graphs'!B15+1,'Cost Comparison Input'!$G$16,""))</f>
        <v/>
      </c>
      <c r="E16" s="50" t="str">
        <f>IF(Table3[[#This Row],[Number of studies]]="","",IF('Cost Comparison Input'!$F$6&gt;='Tables for Graphs'!B15+1,B16*'Cost Comparison Input'!$F$32,""))</f>
        <v/>
      </c>
      <c r="F16" s="46" t="str">
        <f>IF(Table3[[#This Row],[Number of studies]]="","",IF('Cost Comparison Input'!$F$6&gt;='Tables for Graphs'!B15+1,B16*'Cost Comparison Input'!$G$32,""))</f>
        <v/>
      </c>
      <c r="H16" t="str">
        <f>Table3[[#This Row],[Number of studies]]</f>
        <v/>
      </c>
      <c r="I16" t="str">
        <f>IF(Table3[[#This Row],[Number of studies]]="","",Table3[[#This Row],[Monthly fixed cost FEES]]+Table3[[#This Row],[Per study cost FEES]])</f>
        <v/>
      </c>
      <c r="J16" t="str">
        <f>IF(Table3[[#This Row],[Number of studies]]="","",Table3[[#This Row],[Monthly fixed cost MBS]]+Table3[[#This Row],[Per study cost MBS]])</f>
        <v/>
      </c>
      <c r="M16" s="55"/>
      <c r="N16">
        <v>14</v>
      </c>
      <c r="O16">
        <f t="shared" si="1"/>
        <v>0</v>
      </c>
      <c r="P16">
        <f t="shared" si="0"/>
        <v>0</v>
      </c>
    </row>
    <row r="17" spans="2:16" x14ac:dyDescent="0.35">
      <c r="B17" s="44" t="str">
        <f>IF(B16="","",IF('Cost Comparison Input'!$F$6&gt;=B16+1,B16+1,""))</f>
        <v/>
      </c>
      <c r="C17" s="45" t="str">
        <f>IF(Table3[[#This Row],[Number of studies]]="","",IF('Cost Comparison Input'!$F$6&gt;='Tables for Graphs'!B16+1,'Cost Comparison Input'!$F$16,""))</f>
        <v/>
      </c>
      <c r="D17" s="45" t="str">
        <f>IF(Table3[[#This Row],[Number of studies]]="","",IF('Cost Comparison Input'!$F$6&gt;='Tables for Graphs'!B16+1,'Cost Comparison Input'!$G$16,""))</f>
        <v/>
      </c>
      <c r="E17" s="42" t="str">
        <f>IF(Table3[[#This Row],[Number of studies]]="","",IF('Cost Comparison Input'!$F$6&gt;='Tables for Graphs'!B16+1,B17*'Cost Comparison Input'!$F$32,""))</f>
        <v/>
      </c>
      <c r="F17" s="46" t="str">
        <f>IF(Table3[[#This Row],[Number of studies]]="","",IF('Cost Comparison Input'!$F$6&gt;='Tables for Graphs'!B16+1,B17*'Cost Comparison Input'!$G$32,""))</f>
        <v/>
      </c>
      <c r="H17" t="str">
        <f>Table3[[#This Row],[Number of studies]]</f>
        <v/>
      </c>
      <c r="I17" t="str">
        <f>IF(Table3[[#This Row],[Number of studies]]="","",Table3[[#This Row],[Monthly fixed cost FEES]]+Table3[[#This Row],[Per study cost FEES]])</f>
        <v/>
      </c>
      <c r="J17" t="str">
        <f>IF(Table3[[#This Row],[Number of studies]]="","",Table3[[#This Row],[Monthly fixed cost MBS]]+Table3[[#This Row],[Per study cost MBS]])</f>
        <v/>
      </c>
      <c r="N17">
        <v>15</v>
      </c>
      <c r="O17">
        <f t="shared" si="1"/>
        <v>0</v>
      </c>
      <c r="P17">
        <f t="shared" si="0"/>
        <v>0</v>
      </c>
    </row>
    <row r="18" spans="2:16" x14ac:dyDescent="0.35">
      <c r="B18" s="44" t="str">
        <f>IF(B17="","",IF('Cost Comparison Input'!$F$6&gt;=B17+1,B17+1,""))</f>
        <v/>
      </c>
      <c r="C18" s="45" t="str">
        <f>IF(Table3[[#This Row],[Number of studies]]="","",IF('Cost Comparison Input'!$F$6&gt;='Tables for Graphs'!B17+1,'Cost Comparison Input'!$F$16,""))</f>
        <v/>
      </c>
      <c r="D18" s="45" t="str">
        <f>IF(Table3[[#This Row],[Number of studies]]="","",IF('Cost Comparison Input'!$F$6&gt;='Tables for Graphs'!B17+1,'Cost Comparison Input'!$G$16,""))</f>
        <v/>
      </c>
      <c r="E18" s="50" t="str">
        <f>IF(Table3[[#This Row],[Number of studies]]="","",IF('Cost Comparison Input'!$F$6&gt;='Tables for Graphs'!B17+1,B18*'Cost Comparison Input'!$F$32,""))</f>
        <v/>
      </c>
      <c r="F18" s="46" t="str">
        <f>IF(Table3[[#This Row],[Number of studies]]="","",IF('Cost Comparison Input'!$F$6&gt;='Tables for Graphs'!B17+1,B18*'Cost Comparison Input'!$G$32,""))</f>
        <v/>
      </c>
      <c r="H18" t="str">
        <f>Table3[[#This Row],[Number of studies]]</f>
        <v/>
      </c>
      <c r="I18" t="str">
        <f>IF(Table3[[#This Row],[Number of studies]]="","",Table3[[#This Row],[Monthly fixed cost FEES]]+Table3[[#This Row],[Per study cost FEES]])</f>
        <v/>
      </c>
      <c r="J18" t="str">
        <f>IF(Table3[[#This Row],[Number of studies]]="","",Table3[[#This Row],[Monthly fixed cost MBS]]+Table3[[#This Row],[Per study cost MBS]])</f>
        <v/>
      </c>
      <c r="N18">
        <v>16</v>
      </c>
      <c r="O18">
        <f t="shared" si="1"/>
        <v>0</v>
      </c>
      <c r="P18">
        <f t="shared" si="0"/>
        <v>0</v>
      </c>
    </row>
    <row r="19" spans="2:16" x14ac:dyDescent="0.35">
      <c r="B19" s="44" t="str">
        <f>IF(B18="","",IF('Cost Comparison Input'!$F$6&gt;=B18+1,B18+1,""))</f>
        <v/>
      </c>
      <c r="C19" s="45" t="str">
        <f>IF(Table3[[#This Row],[Number of studies]]="","",IF('Cost Comparison Input'!$F$6&gt;='Tables for Graphs'!B18+1,'Cost Comparison Input'!$F$16,""))</f>
        <v/>
      </c>
      <c r="D19" s="45" t="str">
        <f>IF(Table3[[#This Row],[Number of studies]]="","",IF('Cost Comparison Input'!$F$6&gt;='Tables for Graphs'!B18+1,'Cost Comparison Input'!$G$16,""))</f>
        <v/>
      </c>
      <c r="E19" s="42" t="str">
        <f>IF(Table3[[#This Row],[Number of studies]]="","",IF('Cost Comparison Input'!$F$6&gt;='Tables for Graphs'!B18+1,B19*'Cost Comparison Input'!$F$32,""))</f>
        <v/>
      </c>
      <c r="F19" s="46" t="str">
        <f>IF(Table3[[#This Row],[Number of studies]]="","",IF('Cost Comparison Input'!$F$6&gt;='Tables for Graphs'!B18+1,B19*'Cost Comparison Input'!$G$32,""))</f>
        <v/>
      </c>
      <c r="H19" t="str">
        <f>Table3[[#This Row],[Number of studies]]</f>
        <v/>
      </c>
      <c r="I19" t="str">
        <f>IF(Table3[[#This Row],[Number of studies]]="","",Table3[[#This Row],[Monthly fixed cost FEES]]+Table3[[#This Row],[Per study cost FEES]])</f>
        <v/>
      </c>
      <c r="J19" t="str">
        <f>IF(Table3[[#This Row],[Number of studies]]="","",Table3[[#This Row],[Monthly fixed cost MBS]]+Table3[[#This Row],[Per study cost MBS]])</f>
        <v/>
      </c>
      <c r="N19">
        <v>17</v>
      </c>
      <c r="O19">
        <f t="shared" si="1"/>
        <v>0</v>
      </c>
      <c r="P19">
        <f t="shared" si="0"/>
        <v>0</v>
      </c>
    </row>
    <row r="20" spans="2:16" x14ac:dyDescent="0.35">
      <c r="B20" s="44" t="str">
        <f>IF(B19="","",IF('Cost Comparison Input'!$F$6&gt;=B19+1,B19+1,""))</f>
        <v/>
      </c>
      <c r="C20" s="45" t="str">
        <f>IF(Table3[[#This Row],[Number of studies]]="","",IF('Cost Comparison Input'!$F$6&gt;='Tables for Graphs'!B19+1,'Cost Comparison Input'!$F$16,""))</f>
        <v/>
      </c>
      <c r="D20" s="45" t="str">
        <f>IF(Table3[[#This Row],[Number of studies]]="","",IF('Cost Comparison Input'!$F$6&gt;='Tables for Graphs'!B19+1,'Cost Comparison Input'!$G$16,""))</f>
        <v/>
      </c>
      <c r="E20" s="50" t="str">
        <f>IF(Table3[[#This Row],[Number of studies]]="","",IF('Cost Comparison Input'!$F$6&gt;='Tables for Graphs'!B19+1,B20*'Cost Comparison Input'!$F$32,""))</f>
        <v/>
      </c>
      <c r="F20" s="46" t="str">
        <f>IF(Table3[[#This Row],[Number of studies]]="","",IF('Cost Comparison Input'!$F$6&gt;='Tables for Graphs'!B19+1,B20*'Cost Comparison Input'!$G$32,""))</f>
        <v/>
      </c>
      <c r="H20" t="str">
        <f>Table3[[#This Row],[Number of studies]]</f>
        <v/>
      </c>
      <c r="I20" t="str">
        <f>IF(Table3[[#This Row],[Number of studies]]="","",Table3[[#This Row],[Monthly fixed cost FEES]]+Table3[[#This Row],[Per study cost FEES]])</f>
        <v/>
      </c>
      <c r="J20" t="str">
        <f>IF(Table3[[#This Row],[Number of studies]]="","",Table3[[#This Row],[Monthly fixed cost MBS]]+Table3[[#This Row],[Per study cost MBS]])</f>
        <v/>
      </c>
      <c r="N20">
        <v>18</v>
      </c>
      <c r="O20">
        <f t="shared" si="1"/>
        <v>0</v>
      </c>
      <c r="P20">
        <f t="shared" si="0"/>
        <v>0</v>
      </c>
    </row>
    <row r="21" spans="2:16" x14ac:dyDescent="0.35">
      <c r="B21" s="44" t="str">
        <f>IF(B20="","",IF('Cost Comparison Input'!$F$6&gt;=B20+1,B20+1,""))</f>
        <v/>
      </c>
      <c r="C21" s="45" t="str">
        <f>IF(Table3[[#This Row],[Number of studies]]="","",IF('Cost Comparison Input'!$F$6&gt;='Tables for Graphs'!B20+1,'Cost Comparison Input'!$F$16,""))</f>
        <v/>
      </c>
      <c r="D21" s="45" t="str">
        <f>IF(Table3[[#This Row],[Number of studies]]="","",IF('Cost Comparison Input'!$F$6&gt;='Tables for Graphs'!B20+1,'Cost Comparison Input'!$G$16,""))</f>
        <v/>
      </c>
      <c r="E21" s="42" t="str">
        <f>IF(Table3[[#This Row],[Number of studies]]="","",IF('Cost Comparison Input'!$F$6&gt;='Tables for Graphs'!B20+1,B21*'Cost Comparison Input'!$F$32,""))</f>
        <v/>
      </c>
      <c r="F21" s="46" t="str">
        <f>IF(Table3[[#This Row],[Number of studies]]="","",IF('Cost Comparison Input'!$F$6&gt;='Tables for Graphs'!B20+1,B21*'Cost Comparison Input'!$G$32,""))</f>
        <v/>
      </c>
      <c r="H21" t="str">
        <f>Table3[[#This Row],[Number of studies]]</f>
        <v/>
      </c>
      <c r="I21" t="str">
        <f>IF(Table3[[#This Row],[Number of studies]]="","",Table3[[#This Row],[Monthly fixed cost FEES]]+Table3[[#This Row],[Per study cost FEES]])</f>
        <v/>
      </c>
      <c r="J21" t="str">
        <f>IF(Table3[[#This Row],[Number of studies]]="","",Table3[[#This Row],[Monthly fixed cost MBS]]+Table3[[#This Row],[Per study cost MBS]])</f>
        <v/>
      </c>
      <c r="N21">
        <v>19</v>
      </c>
      <c r="O21">
        <f t="shared" si="1"/>
        <v>0</v>
      </c>
      <c r="P21">
        <f t="shared" si="0"/>
        <v>0</v>
      </c>
    </row>
    <row r="22" spans="2:16" x14ac:dyDescent="0.35">
      <c r="B22" s="44" t="str">
        <f>IF(B21="","",IF('Cost Comparison Input'!$F$6&gt;=B21+1,B21+1,""))</f>
        <v/>
      </c>
      <c r="C22" s="45" t="str">
        <f>IF(Table3[[#This Row],[Number of studies]]="","",IF('Cost Comparison Input'!$F$6&gt;='Tables for Graphs'!B21+1,'Cost Comparison Input'!$F$16,""))</f>
        <v/>
      </c>
      <c r="D22" s="45" t="str">
        <f>IF(Table3[[#This Row],[Number of studies]]="","",IF('Cost Comparison Input'!$F$6&gt;='Tables for Graphs'!B21+1,'Cost Comparison Input'!$G$16,""))</f>
        <v/>
      </c>
      <c r="E22" s="50" t="str">
        <f>IF(Table3[[#This Row],[Number of studies]]="","",IF('Cost Comparison Input'!$F$6&gt;='Tables for Graphs'!B21+1,B22*'Cost Comparison Input'!$F$32,""))</f>
        <v/>
      </c>
      <c r="F22" s="46" t="str">
        <f>IF(Table3[[#This Row],[Number of studies]]="","",IF('Cost Comparison Input'!$F$6&gt;='Tables for Graphs'!B21+1,B22*'Cost Comparison Input'!$G$32,""))</f>
        <v/>
      </c>
      <c r="H22" t="str">
        <f>Table3[[#This Row],[Number of studies]]</f>
        <v/>
      </c>
      <c r="I22" t="str">
        <f>IF(Table3[[#This Row],[Number of studies]]="","",Table3[[#This Row],[Monthly fixed cost FEES]]+Table3[[#This Row],[Per study cost FEES]])</f>
        <v/>
      </c>
      <c r="J22" t="str">
        <f>IF(Table3[[#This Row],[Number of studies]]="","",Table3[[#This Row],[Monthly fixed cost MBS]]+Table3[[#This Row],[Per study cost MBS]])</f>
        <v/>
      </c>
      <c r="N22">
        <v>20</v>
      </c>
      <c r="O22">
        <f t="shared" si="1"/>
        <v>0</v>
      </c>
      <c r="P22">
        <f t="shared" si="0"/>
        <v>0</v>
      </c>
    </row>
    <row r="23" spans="2:16" x14ac:dyDescent="0.35">
      <c r="B23" s="44" t="str">
        <f>IF(B22="","",IF('Cost Comparison Input'!$F$6&gt;=B22+1,B22+1,""))</f>
        <v/>
      </c>
      <c r="C23" s="45" t="str">
        <f>IF(Table3[[#This Row],[Number of studies]]="","",IF('Cost Comparison Input'!$F$6&gt;='Tables for Graphs'!B22+1,'Cost Comparison Input'!$F$16,""))</f>
        <v/>
      </c>
      <c r="D23" s="45" t="str">
        <f>IF(Table3[[#This Row],[Number of studies]]="","",IF('Cost Comparison Input'!$F$6&gt;='Tables for Graphs'!B22+1,'Cost Comparison Input'!$G$16,""))</f>
        <v/>
      </c>
      <c r="E23" s="42" t="str">
        <f>IF(Table3[[#This Row],[Number of studies]]="","",IF('Cost Comparison Input'!$F$6&gt;='Tables for Graphs'!B22+1,B23*'Cost Comparison Input'!$F$32,""))</f>
        <v/>
      </c>
      <c r="F23" s="46" t="str">
        <f>IF(Table3[[#This Row],[Number of studies]]="","",IF('Cost Comparison Input'!$F$6&gt;='Tables for Graphs'!B22+1,B23*'Cost Comparison Input'!$G$32,""))</f>
        <v/>
      </c>
      <c r="H23" t="str">
        <f>Table3[[#This Row],[Number of studies]]</f>
        <v/>
      </c>
      <c r="I23" t="str">
        <f>IF(Table3[[#This Row],[Number of studies]]="","",Table3[[#This Row],[Monthly fixed cost FEES]]+Table3[[#This Row],[Per study cost FEES]])</f>
        <v/>
      </c>
      <c r="J23" t="str">
        <f>IF(Table3[[#This Row],[Number of studies]]="","",Table3[[#This Row],[Monthly fixed cost MBS]]+Table3[[#This Row],[Per study cost MBS]])</f>
        <v/>
      </c>
      <c r="N23">
        <v>21</v>
      </c>
      <c r="O23">
        <f t="shared" si="1"/>
        <v>0</v>
      </c>
      <c r="P23">
        <f t="shared" si="0"/>
        <v>0</v>
      </c>
    </row>
    <row r="24" spans="2:16" x14ac:dyDescent="0.35">
      <c r="B24" s="44" t="str">
        <f>IF(B23="","",IF('Cost Comparison Input'!$F$6&gt;=B23+1,B23+1,""))</f>
        <v/>
      </c>
      <c r="C24" s="45" t="str">
        <f>IF(Table3[[#This Row],[Number of studies]]="","",IF('Cost Comparison Input'!$F$6&gt;='Tables for Graphs'!B23+1,'Cost Comparison Input'!$F$16,""))</f>
        <v/>
      </c>
      <c r="D24" s="45" t="str">
        <f>IF(Table3[[#This Row],[Number of studies]]="","",IF('Cost Comparison Input'!$F$6&gt;='Tables for Graphs'!B23+1,'Cost Comparison Input'!$G$16,""))</f>
        <v/>
      </c>
      <c r="E24" s="50" t="str">
        <f>IF(Table3[[#This Row],[Number of studies]]="","",IF('Cost Comparison Input'!$F$6&gt;='Tables for Graphs'!B23+1,B24*'Cost Comparison Input'!$F$32,""))</f>
        <v/>
      </c>
      <c r="F24" s="46" t="str">
        <f>IF(Table3[[#This Row],[Number of studies]]="","",IF('Cost Comparison Input'!$F$6&gt;='Tables for Graphs'!B23+1,B24*'Cost Comparison Input'!$G$32,""))</f>
        <v/>
      </c>
      <c r="H24" t="str">
        <f>Table3[[#This Row],[Number of studies]]</f>
        <v/>
      </c>
      <c r="I24" t="str">
        <f>IF(Table3[[#This Row],[Number of studies]]="","",Table3[[#This Row],[Monthly fixed cost FEES]]+Table3[[#This Row],[Per study cost FEES]])</f>
        <v/>
      </c>
      <c r="J24" t="str">
        <f>IF(Table3[[#This Row],[Number of studies]]="","",Table3[[#This Row],[Monthly fixed cost MBS]]+Table3[[#This Row],[Per study cost MBS]])</f>
        <v/>
      </c>
      <c r="N24">
        <v>22</v>
      </c>
      <c r="O24">
        <f t="shared" si="1"/>
        <v>0</v>
      </c>
      <c r="P24">
        <f t="shared" si="0"/>
        <v>0</v>
      </c>
    </row>
    <row r="25" spans="2:16" x14ac:dyDescent="0.35">
      <c r="B25" s="44" t="str">
        <f>IF(B24="","",IF('Cost Comparison Input'!$F$6&gt;=B24+1,B24+1,""))</f>
        <v/>
      </c>
      <c r="C25" s="45" t="str">
        <f>IF(Table3[[#This Row],[Number of studies]]="","",IF('Cost Comparison Input'!$F$6&gt;='Tables for Graphs'!B24+1,'Cost Comparison Input'!$F$16,""))</f>
        <v/>
      </c>
      <c r="D25" s="45" t="str">
        <f>IF(Table3[[#This Row],[Number of studies]]="","",IF('Cost Comparison Input'!$F$6&gt;='Tables for Graphs'!B24+1,'Cost Comparison Input'!$G$16,""))</f>
        <v/>
      </c>
      <c r="E25" s="42" t="str">
        <f>IF(Table3[[#This Row],[Number of studies]]="","",IF('Cost Comparison Input'!$F$6&gt;='Tables for Graphs'!B24+1,B25*'Cost Comparison Input'!$F$32,""))</f>
        <v/>
      </c>
      <c r="F25" s="46" t="str">
        <f>IF(Table3[[#This Row],[Number of studies]]="","",IF('Cost Comparison Input'!$F$6&gt;='Tables for Graphs'!B24+1,B25*'Cost Comparison Input'!$G$32,""))</f>
        <v/>
      </c>
      <c r="H25" t="str">
        <f>Table3[[#This Row],[Number of studies]]</f>
        <v/>
      </c>
      <c r="I25" t="str">
        <f>IF(Table3[[#This Row],[Number of studies]]="","",Table3[[#This Row],[Monthly fixed cost FEES]]+Table3[[#This Row],[Per study cost FEES]])</f>
        <v/>
      </c>
      <c r="J25" t="str">
        <f>IF(Table3[[#This Row],[Number of studies]]="","",Table3[[#This Row],[Monthly fixed cost MBS]]+Table3[[#This Row],[Per study cost MBS]])</f>
        <v/>
      </c>
      <c r="N25">
        <v>23</v>
      </c>
      <c r="O25">
        <f t="shared" si="1"/>
        <v>0</v>
      </c>
      <c r="P25">
        <f t="shared" si="0"/>
        <v>0</v>
      </c>
    </row>
    <row r="26" spans="2:16" x14ac:dyDescent="0.35">
      <c r="B26" s="44" t="str">
        <f>IF(B25="","",IF('Cost Comparison Input'!$F$6&gt;=B25+1,B25+1,""))</f>
        <v/>
      </c>
      <c r="C26" s="45" t="str">
        <f>IF(Table3[[#This Row],[Number of studies]]="","",IF('Cost Comparison Input'!$F$6&gt;='Tables for Graphs'!B25+1,'Cost Comparison Input'!$F$16,""))</f>
        <v/>
      </c>
      <c r="D26" s="45" t="str">
        <f>IF(Table3[[#This Row],[Number of studies]]="","",IF('Cost Comparison Input'!$F$6&gt;='Tables for Graphs'!B25+1,'Cost Comparison Input'!$G$16,""))</f>
        <v/>
      </c>
      <c r="E26" s="50" t="str">
        <f>IF(Table3[[#This Row],[Number of studies]]="","",IF('Cost Comparison Input'!$F$6&gt;='Tables for Graphs'!B25+1,B26*'Cost Comparison Input'!$F$32,""))</f>
        <v/>
      </c>
      <c r="F26" s="46" t="str">
        <f>IF(Table3[[#This Row],[Number of studies]]="","",IF('Cost Comparison Input'!$F$6&gt;='Tables for Graphs'!B25+1,B26*'Cost Comparison Input'!$G$32,""))</f>
        <v/>
      </c>
      <c r="H26" t="str">
        <f>Table3[[#This Row],[Number of studies]]</f>
        <v/>
      </c>
      <c r="I26" t="str">
        <f>IF(Table3[[#This Row],[Number of studies]]="","",Table3[[#This Row],[Monthly fixed cost FEES]]+Table3[[#This Row],[Per study cost FEES]])</f>
        <v/>
      </c>
      <c r="J26" t="str">
        <f>IF(Table3[[#This Row],[Number of studies]]="","",Table3[[#This Row],[Monthly fixed cost MBS]]+Table3[[#This Row],[Per study cost MBS]])</f>
        <v/>
      </c>
      <c r="N26">
        <v>24</v>
      </c>
      <c r="O26">
        <f t="shared" si="1"/>
        <v>0</v>
      </c>
      <c r="P26">
        <f t="shared" si="0"/>
        <v>0</v>
      </c>
    </row>
    <row r="27" spans="2:16" x14ac:dyDescent="0.35">
      <c r="B27" s="44" t="str">
        <f>IF(B26="","",IF('Cost Comparison Input'!$F$6&gt;=B26+1,B26+1,""))</f>
        <v/>
      </c>
      <c r="C27" s="45" t="str">
        <f>IF(Table3[[#This Row],[Number of studies]]="","",IF('Cost Comparison Input'!$F$6&gt;='Tables for Graphs'!B26+1,'Cost Comparison Input'!$F$16,""))</f>
        <v/>
      </c>
      <c r="D27" s="45" t="str">
        <f>IF(Table3[[#This Row],[Number of studies]]="","",IF('Cost Comparison Input'!$F$6&gt;='Tables for Graphs'!B26+1,'Cost Comparison Input'!$G$16,""))</f>
        <v/>
      </c>
      <c r="E27" s="42" t="str">
        <f>IF(Table3[[#This Row],[Number of studies]]="","",IF('Cost Comparison Input'!$F$6&gt;='Tables for Graphs'!B26+1,B27*'Cost Comparison Input'!$F$32,""))</f>
        <v/>
      </c>
      <c r="F27" s="46" t="str">
        <f>IF(Table3[[#This Row],[Number of studies]]="","",IF('Cost Comparison Input'!$F$6&gt;='Tables for Graphs'!B26+1,B27*'Cost Comparison Input'!$G$32,""))</f>
        <v/>
      </c>
      <c r="H27" t="str">
        <f>Table3[[#This Row],[Number of studies]]</f>
        <v/>
      </c>
      <c r="I27" t="str">
        <f>IF(Table3[[#This Row],[Number of studies]]="","",Table3[[#This Row],[Monthly fixed cost FEES]]+Table3[[#This Row],[Per study cost FEES]])</f>
        <v/>
      </c>
      <c r="J27" t="str">
        <f>IF(Table3[[#This Row],[Number of studies]]="","",Table3[[#This Row],[Monthly fixed cost MBS]]+Table3[[#This Row],[Per study cost MBS]])</f>
        <v/>
      </c>
      <c r="N27">
        <v>25</v>
      </c>
      <c r="O27">
        <f t="shared" si="1"/>
        <v>0</v>
      </c>
      <c r="P27">
        <f t="shared" si="0"/>
        <v>0</v>
      </c>
    </row>
    <row r="28" spans="2:16" x14ac:dyDescent="0.35">
      <c r="B28" s="44" t="str">
        <f>IF(B27="","",IF('Cost Comparison Input'!$F$6&gt;=B27+1,B27+1,""))</f>
        <v/>
      </c>
      <c r="C28" s="45" t="str">
        <f>IF(Table3[[#This Row],[Number of studies]]="","",IF('Cost Comparison Input'!$F$6&gt;='Tables for Graphs'!B27+1,'Cost Comparison Input'!$F$16,""))</f>
        <v/>
      </c>
      <c r="D28" s="45" t="str">
        <f>IF(Table3[[#This Row],[Number of studies]]="","",IF('Cost Comparison Input'!$F$6&gt;='Tables for Graphs'!B27+1,'Cost Comparison Input'!$G$16,""))</f>
        <v/>
      </c>
      <c r="E28" s="50" t="str">
        <f>IF(Table3[[#This Row],[Number of studies]]="","",IF('Cost Comparison Input'!$F$6&gt;='Tables for Graphs'!B27+1,B28*'Cost Comparison Input'!$F$32,""))</f>
        <v/>
      </c>
      <c r="F28" s="46" t="str">
        <f>IF(Table3[[#This Row],[Number of studies]]="","",IF('Cost Comparison Input'!$F$6&gt;='Tables for Graphs'!B27+1,B28*'Cost Comparison Input'!$G$32,""))</f>
        <v/>
      </c>
      <c r="H28" t="str">
        <f>Table3[[#This Row],[Number of studies]]</f>
        <v/>
      </c>
      <c r="I28" t="str">
        <f>IF(Table3[[#This Row],[Number of studies]]="","",Table3[[#This Row],[Monthly fixed cost FEES]]+Table3[[#This Row],[Per study cost FEES]])</f>
        <v/>
      </c>
      <c r="J28" t="str">
        <f>IF(Table3[[#This Row],[Number of studies]]="","",Table3[[#This Row],[Monthly fixed cost MBS]]+Table3[[#This Row],[Per study cost MBS]])</f>
        <v/>
      </c>
      <c r="N28">
        <v>26</v>
      </c>
      <c r="O28">
        <f t="shared" si="1"/>
        <v>0</v>
      </c>
      <c r="P28">
        <f t="shared" si="0"/>
        <v>0</v>
      </c>
    </row>
    <row r="29" spans="2:16" x14ac:dyDescent="0.35">
      <c r="B29" s="44" t="str">
        <f>IF(B28="","",IF('Cost Comparison Input'!$F$6&gt;=B28+1,B28+1,""))</f>
        <v/>
      </c>
      <c r="C29" s="45" t="str">
        <f>IF(Table3[[#This Row],[Number of studies]]="","",IF('Cost Comparison Input'!$F$6&gt;='Tables for Graphs'!B28+1,'Cost Comparison Input'!$F$16,""))</f>
        <v/>
      </c>
      <c r="D29" s="45" t="str">
        <f>IF(Table3[[#This Row],[Number of studies]]="","",IF('Cost Comparison Input'!$F$6&gt;='Tables for Graphs'!B28+1,'Cost Comparison Input'!$G$16,""))</f>
        <v/>
      </c>
      <c r="E29" s="42" t="str">
        <f>IF(Table3[[#This Row],[Number of studies]]="","",IF('Cost Comparison Input'!$F$6&gt;='Tables for Graphs'!B28+1,B29*'Cost Comparison Input'!$F$32,""))</f>
        <v/>
      </c>
      <c r="F29" s="46" t="str">
        <f>IF(Table3[[#This Row],[Number of studies]]="","",IF('Cost Comparison Input'!$F$6&gt;='Tables for Graphs'!B28+1,B29*'Cost Comparison Input'!$G$32,""))</f>
        <v/>
      </c>
      <c r="H29" t="str">
        <f>Table3[[#This Row],[Number of studies]]</f>
        <v/>
      </c>
      <c r="I29" t="str">
        <f>IF(Table3[[#This Row],[Number of studies]]="","",Table3[[#This Row],[Monthly fixed cost FEES]]+Table3[[#This Row],[Per study cost FEES]])</f>
        <v/>
      </c>
      <c r="J29" t="str">
        <f>IF(Table3[[#This Row],[Number of studies]]="","",Table3[[#This Row],[Monthly fixed cost MBS]]+Table3[[#This Row],[Per study cost MBS]])</f>
        <v/>
      </c>
      <c r="N29">
        <v>27</v>
      </c>
      <c r="O29">
        <f t="shared" si="1"/>
        <v>0</v>
      </c>
      <c r="P29">
        <f t="shared" si="0"/>
        <v>0</v>
      </c>
    </row>
    <row r="30" spans="2:16" x14ac:dyDescent="0.35">
      <c r="B30" s="44" t="str">
        <f>IF(B29="","",IF('Cost Comparison Input'!$F$6&gt;=B29+1,B29+1,""))</f>
        <v/>
      </c>
      <c r="C30" s="45" t="str">
        <f>IF(Table3[[#This Row],[Number of studies]]="","",IF('Cost Comparison Input'!$F$6&gt;='Tables for Graphs'!B29+1,'Cost Comparison Input'!$F$16,""))</f>
        <v/>
      </c>
      <c r="D30" s="45" t="str">
        <f>IF(Table3[[#This Row],[Number of studies]]="","",IF('Cost Comparison Input'!$F$6&gt;='Tables for Graphs'!B29+1,'Cost Comparison Input'!$G$16,""))</f>
        <v/>
      </c>
      <c r="E30" s="50" t="str">
        <f>IF(Table3[[#This Row],[Number of studies]]="","",IF('Cost Comparison Input'!$F$6&gt;='Tables for Graphs'!B29+1,B30*'Cost Comparison Input'!$F$32,""))</f>
        <v/>
      </c>
      <c r="F30" s="46" t="str">
        <f>IF(Table3[[#This Row],[Number of studies]]="","",IF('Cost Comparison Input'!$F$6&gt;='Tables for Graphs'!B29+1,B30*'Cost Comparison Input'!$G$32,""))</f>
        <v/>
      </c>
      <c r="H30" t="str">
        <f>Table3[[#This Row],[Number of studies]]</f>
        <v/>
      </c>
      <c r="I30" t="str">
        <f>IF(Table3[[#This Row],[Number of studies]]="","",Table3[[#This Row],[Monthly fixed cost FEES]]+Table3[[#This Row],[Per study cost FEES]])</f>
        <v/>
      </c>
      <c r="J30" t="str">
        <f>IF(Table3[[#This Row],[Number of studies]]="","",Table3[[#This Row],[Monthly fixed cost MBS]]+Table3[[#This Row],[Per study cost MBS]])</f>
        <v/>
      </c>
      <c r="N30">
        <v>28</v>
      </c>
      <c r="O30">
        <f t="shared" si="1"/>
        <v>0</v>
      </c>
      <c r="P30">
        <f t="shared" si="0"/>
        <v>0</v>
      </c>
    </row>
    <row r="31" spans="2:16" x14ac:dyDescent="0.35">
      <c r="B31" s="44" t="str">
        <f>IF(B30="","",IF('Cost Comparison Input'!$F$6&gt;=B30+1,B30+1,""))</f>
        <v/>
      </c>
      <c r="C31" s="45" t="str">
        <f>IF(Table3[[#This Row],[Number of studies]]="","",IF('Cost Comparison Input'!$F$6&gt;='Tables for Graphs'!B30+1,'Cost Comparison Input'!$F$16,""))</f>
        <v/>
      </c>
      <c r="D31" s="45" t="str">
        <f>IF(Table3[[#This Row],[Number of studies]]="","",IF('Cost Comparison Input'!$F$6&gt;='Tables for Graphs'!B30+1,'Cost Comparison Input'!$G$16,""))</f>
        <v/>
      </c>
      <c r="E31" s="42" t="str">
        <f>IF(Table3[[#This Row],[Number of studies]]="","",IF('Cost Comparison Input'!$F$6&gt;='Tables for Graphs'!B30+1,B31*'Cost Comparison Input'!$F$32,""))</f>
        <v/>
      </c>
      <c r="F31" s="46" t="str">
        <f>IF(Table3[[#This Row],[Number of studies]]="","",IF('Cost Comparison Input'!$F$6&gt;='Tables for Graphs'!B30+1,B31*'Cost Comparison Input'!$G$32,""))</f>
        <v/>
      </c>
      <c r="H31" t="str">
        <f>Table3[[#This Row],[Number of studies]]</f>
        <v/>
      </c>
      <c r="I31" t="str">
        <f>IF(Table3[[#This Row],[Number of studies]]="","",Table3[[#This Row],[Monthly fixed cost FEES]]+Table3[[#This Row],[Per study cost FEES]])</f>
        <v/>
      </c>
      <c r="J31" t="str">
        <f>IF(Table3[[#This Row],[Number of studies]]="","",Table3[[#This Row],[Monthly fixed cost MBS]]+Table3[[#This Row],[Per study cost MBS]])</f>
        <v/>
      </c>
      <c r="N31">
        <v>29</v>
      </c>
      <c r="O31">
        <f t="shared" si="1"/>
        <v>0</v>
      </c>
      <c r="P31">
        <f t="shared" si="0"/>
        <v>0</v>
      </c>
    </row>
    <row r="32" spans="2:16" x14ac:dyDescent="0.35">
      <c r="B32" s="44" t="str">
        <f>IF(B31="","",IF('Cost Comparison Input'!$F$6&gt;=B31+1,B31+1,""))</f>
        <v/>
      </c>
      <c r="C32" s="45" t="str">
        <f>IF(Table3[[#This Row],[Number of studies]]="","",IF('Cost Comparison Input'!$F$6&gt;='Tables for Graphs'!B31+1,'Cost Comparison Input'!$F$16,""))</f>
        <v/>
      </c>
      <c r="D32" s="45" t="str">
        <f>IF(Table3[[#This Row],[Number of studies]]="","",IF('Cost Comparison Input'!$F$6&gt;='Tables for Graphs'!B31+1,'Cost Comparison Input'!$G$16,""))</f>
        <v/>
      </c>
      <c r="E32" s="50" t="str">
        <f>IF(Table3[[#This Row],[Number of studies]]="","",IF('Cost Comparison Input'!$F$6&gt;='Tables for Graphs'!B31+1,B32*'Cost Comparison Input'!$F$32,""))</f>
        <v/>
      </c>
      <c r="F32" s="46" t="str">
        <f>IF(Table3[[#This Row],[Number of studies]]="","",IF('Cost Comparison Input'!$F$6&gt;='Tables for Graphs'!B31+1,B32*'Cost Comparison Input'!$G$32,""))</f>
        <v/>
      </c>
      <c r="H32" t="str">
        <f>Table3[[#This Row],[Number of studies]]</f>
        <v/>
      </c>
      <c r="I32" t="str">
        <f>IF(Table3[[#This Row],[Number of studies]]="","",Table3[[#This Row],[Monthly fixed cost FEES]]+Table3[[#This Row],[Per study cost FEES]])</f>
        <v/>
      </c>
      <c r="J32" t="str">
        <f>IF(Table3[[#This Row],[Number of studies]]="","",Table3[[#This Row],[Monthly fixed cost MBS]]+Table3[[#This Row],[Per study cost MBS]])</f>
        <v/>
      </c>
      <c r="N32">
        <v>30</v>
      </c>
      <c r="O32">
        <f t="shared" si="1"/>
        <v>0</v>
      </c>
      <c r="P32">
        <f t="shared" si="0"/>
        <v>0</v>
      </c>
    </row>
    <row r="33" spans="2:16" x14ac:dyDescent="0.35">
      <c r="B33" s="44" t="str">
        <f>IF(B32="","",IF('Cost Comparison Input'!$F$6&gt;=B32+1,B32+1,""))</f>
        <v/>
      </c>
      <c r="C33" s="45" t="str">
        <f>IF(Table3[[#This Row],[Number of studies]]="","",IF('Cost Comparison Input'!$F$6&gt;='Tables for Graphs'!B32+1,'Cost Comparison Input'!$F$16,""))</f>
        <v/>
      </c>
      <c r="D33" s="45" t="str">
        <f>IF(Table3[[#This Row],[Number of studies]]="","",IF('Cost Comparison Input'!$F$6&gt;='Tables for Graphs'!B32+1,'Cost Comparison Input'!$G$16,""))</f>
        <v/>
      </c>
      <c r="E33" s="42" t="str">
        <f>IF(Table3[[#This Row],[Number of studies]]="","",IF('Cost Comparison Input'!$F$6&gt;='Tables for Graphs'!B32+1,B33*'Cost Comparison Input'!$F$32,""))</f>
        <v/>
      </c>
      <c r="F33" s="46" t="str">
        <f>IF(Table3[[#This Row],[Number of studies]]="","",IF('Cost Comparison Input'!$F$6&gt;='Tables for Graphs'!B32+1,B33*'Cost Comparison Input'!$G$32,""))</f>
        <v/>
      </c>
      <c r="H33" t="str">
        <f>Table3[[#This Row],[Number of studies]]</f>
        <v/>
      </c>
      <c r="I33" t="str">
        <f>IF(Table3[[#This Row],[Number of studies]]="","",Table3[[#This Row],[Monthly fixed cost FEES]]+Table3[[#This Row],[Per study cost FEES]])</f>
        <v/>
      </c>
      <c r="J33" t="str">
        <f>IF(Table3[[#This Row],[Number of studies]]="","",Table3[[#This Row],[Monthly fixed cost MBS]]+Table3[[#This Row],[Per study cost MBS]])</f>
        <v/>
      </c>
      <c r="N33">
        <v>31</v>
      </c>
      <c r="O33">
        <f t="shared" si="1"/>
        <v>0</v>
      </c>
      <c r="P33">
        <f t="shared" si="0"/>
        <v>0</v>
      </c>
    </row>
    <row r="34" spans="2:16" x14ac:dyDescent="0.35">
      <c r="B34" s="44" t="str">
        <f>IF(B33="","",IF('Cost Comparison Input'!$F$6&gt;=B33+1,B33+1,""))</f>
        <v/>
      </c>
      <c r="C34" s="45" t="str">
        <f>IF(Table3[[#This Row],[Number of studies]]="","",IF('Cost Comparison Input'!$F$6&gt;='Tables for Graphs'!B33+1,'Cost Comparison Input'!$F$16,""))</f>
        <v/>
      </c>
      <c r="D34" s="45" t="str">
        <f>IF(Table3[[#This Row],[Number of studies]]="","",IF('Cost Comparison Input'!$F$6&gt;='Tables for Graphs'!B33+1,'Cost Comparison Input'!$G$16,""))</f>
        <v/>
      </c>
      <c r="E34" s="50" t="str">
        <f>IF(Table3[[#This Row],[Number of studies]]="","",IF('Cost Comparison Input'!$F$6&gt;='Tables for Graphs'!B33+1,B34*'Cost Comparison Input'!$F$32,""))</f>
        <v/>
      </c>
      <c r="F34" s="46" t="str">
        <f>IF(Table3[[#This Row],[Number of studies]]="","",IF('Cost Comparison Input'!$F$6&gt;='Tables for Graphs'!B33+1,B34*'Cost Comparison Input'!$G$32,""))</f>
        <v/>
      </c>
      <c r="H34" t="str">
        <f>Table3[[#This Row],[Number of studies]]</f>
        <v/>
      </c>
      <c r="I34" t="str">
        <f>IF(Table3[[#This Row],[Number of studies]]="","",Table3[[#This Row],[Monthly fixed cost FEES]]+Table3[[#This Row],[Per study cost FEES]])</f>
        <v/>
      </c>
      <c r="J34" t="str">
        <f>IF(Table3[[#This Row],[Number of studies]]="","",Table3[[#This Row],[Monthly fixed cost MBS]]+Table3[[#This Row],[Per study cost MBS]])</f>
        <v/>
      </c>
      <c r="N34">
        <v>32</v>
      </c>
      <c r="O34">
        <f t="shared" si="1"/>
        <v>0</v>
      </c>
      <c r="P34">
        <f t="shared" si="0"/>
        <v>0</v>
      </c>
    </row>
    <row r="35" spans="2:16" x14ac:dyDescent="0.35">
      <c r="B35" s="44" t="str">
        <f>IF(B34="","",IF('Cost Comparison Input'!$F$6&gt;=B34+1,B34+1,""))</f>
        <v/>
      </c>
      <c r="C35" s="45" t="str">
        <f>IF(Table3[[#This Row],[Number of studies]]="","",IF('Cost Comparison Input'!$F$6&gt;='Tables for Graphs'!B34+1,'Cost Comparison Input'!$F$16,""))</f>
        <v/>
      </c>
      <c r="D35" s="45" t="str">
        <f>IF(Table3[[#This Row],[Number of studies]]="","",IF('Cost Comparison Input'!$F$6&gt;='Tables for Graphs'!B34+1,'Cost Comparison Input'!$G$16,""))</f>
        <v/>
      </c>
      <c r="E35" s="42" t="str">
        <f>IF(Table3[[#This Row],[Number of studies]]="","",IF('Cost Comparison Input'!$F$6&gt;='Tables for Graphs'!B34+1,B35*'Cost Comparison Input'!$F$32,""))</f>
        <v/>
      </c>
      <c r="F35" s="46" t="str">
        <f>IF(Table3[[#This Row],[Number of studies]]="","",IF('Cost Comparison Input'!$F$6&gt;='Tables for Graphs'!B34+1,B35*'Cost Comparison Input'!$G$32,""))</f>
        <v/>
      </c>
      <c r="H35" t="str">
        <f>Table3[[#This Row],[Number of studies]]</f>
        <v/>
      </c>
      <c r="I35" t="str">
        <f>IF(Table3[[#This Row],[Number of studies]]="","",Table3[[#This Row],[Monthly fixed cost FEES]]+Table3[[#This Row],[Per study cost FEES]])</f>
        <v/>
      </c>
      <c r="J35" t="str">
        <f>IF(Table3[[#This Row],[Number of studies]]="","",Table3[[#This Row],[Monthly fixed cost MBS]]+Table3[[#This Row],[Per study cost MBS]])</f>
        <v/>
      </c>
      <c r="N35">
        <v>33</v>
      </c>
      <c r="O35">
        <f t="shared" si="1"/>
        <v>0</v>
      </c>
      <c r="P35">
        <f t="shared" si="0"/>
        <v>0</v>
      </c>
    </row>
    <row r="36" spans="2:16" x14ac:dyDescent="0.35">
      <c r="B36" s="44" t="str">
        <f>IF(B35="","",IF('Cost Comparison Input'!$F$6&gt;=B35+1,B35+1,""))</f>
        <v/>
      </c>
      <c r="C36" s="45" t="str">
        <f>IF(Table3[[#This Row],[Number of studies]]="","",IF('Cost Comparison Input'!$F$6&gt;='Tables for Graphs'!B35+1,'Cost Comparison Input'!$F$16,""))</f>
        <v/>
      </c>
      <c r="D36" s="45" t="str">
        <f>IF(Table3[[#This Row],[Number of studies]]="","",IF('Cost Comparison Input'!$F$6&gt;='Tables for Graphs'!B35+1,'Cost Comparison Input'!$G$16,""))</f>
        <v/>
      </c>
      <c r="E36" s="50" t="str">
        <f>IF(Table3[[#This Row],[Number of studies]]="","",IF('Cost Comparison Input'!$F$6&gt;='Tables for Graphs'!B35+1,B36*'Cost Comparison Input'!$F$32,""))</f>
        <v/>
      </c>
      <c r="F36" s="46" t="str">
        <f>IF(Table3[[#This Row],[Number of studies]]="","",IF('Cost Comparison Input'!$F$6&gt;='Tables for Graphs'!B35+1,B36*'Cost Comparison Input'!$G$32,""))</f>
        <v/>
      </c>
      <c r="H36" t="str">
        <f>Table3[[#This Row],[Number of studies]]</f>
        <v/>
      </c>
      <c r="I36" t="str">
        <f>IF(Table3[[#This Row],[Number of studies]]="","",Table3[[#This Row],[Monthly fixed cost FEES]]+Table3[[#This Row],[Per study cost FEES]])</f>
        <v/>
      </c>
      <c r="J36" t="str">
        <f>IF(Table3[[#This Row],[Number of studies]]="","",Table3[[#This Row],[Monthly fixed cost MBS]]+Table3[[#This Row],[Per study cost MBS]])</f>
        <v/>
      </c>
      <c r="N36">
        <v>34</v>
      </c>
      <c r="O36">
        <f t="shared" si="1"/>
        <v>0</v>
      </c>
      <c r="P36">
        <f t="shared" si="0"/>
        <v>0</v>
      </c>
    </row>
    <row r="37" spans="2:16" x14ac:dyDescent="0.35">
      <c r="B37" s="44" t="str">
        <f>IF(B36="","",IF('Cost Comparison Input'!$F$6&gt;=B36+1,B36+1,""))</f>
        <v/>
      </c>
      <c r="C37" s="45" t="str">
        <f>IF(Table3[[#This Row],[Number of studies]]="","",IF('Cost Comparison Input'!$F$6&gt;='Tables for Graphs'!B36+1,'Cost Comparison Input'!$F$16,""))</f>
        <v/>
      </c>
      <c r="D37" s="45" t="str">
        <f>IF(Table3[[#This Row],[Number of studies]]="","",IF('Cost Comparison Input'!$F$6&gt;='Tables for Graphs'!B36+1,'Cost Comparison Input'!$G$16,""))</f>
        <v/>
      </c>
      <c r="E37" s="42" t="str">
        <f>IF(Table3[[#This Row],[Number of studies]]="","",IF('Cost Comparison Input'!$F$6&gt;='Tables for Graphs'!B36+1,B37*'Cost Comparison Input'!$F$32,""))</f>
        <v/>
      </c>
      <c r="F37" s="46" t="str">
        <f>IF(Table3[[#This Row],[Number of studies]]="","",IF('Cost Comparison Input'!$F$6&gt;='Tables for Graphs'!B36+1,B37*'Cost Comparison Input'!$G$32,""))</f>
        <v/>
      </c>
      <c r="H37" t="str">
        <f>Table3[[#This Row],[Number of studies]]</f>
        <v/>
      </c>
      <c r="I37" t="str">
        <f>IF(Table3[[#This Row],[Number of studies]]="","",Table3[[#This Row],[Monthly fixed cost FEES]]+Table3[[#This Row],[Per study cost FEES]])</f>
        <v/>
      </c>
      <c r="J37" t="str">
        <f>IF(Table3[[#This Row],[Number of studies]]="","",Table3[[#This Row],[Monthly fixed cost MBS]]+Table3[[#This Row],[Per study cost MBS]])</f>
        <v/>
      </c>
      <c r="N37">
        <v>35</v>
      </c>
      <c r="O37">
        <f t="shared" si="1"/>
        <v>0</v>
      </c>
      <c r="P37">
        <f t="shared" si="0"/>
        <v>0</v>
      </c>
    </row>
    <row r="38" spans="2:16" x14ac:dyDescent="0.35">
      <c r="B38" s="44" t="str">
        <f>IF(B37="","",IF('Cost Comparison Input'!$F$6&gt;=B37+1,B37+1,""))</f>
        <v/>
      </c>
      <c r="C38" s="45" t="str">
        <f>IF(Table3[[#This Row],[Number of studies]]="","",IF('Cost Comparison Input'!$F$6&gt;='Tables for Graphs'!B37+1,'Cost Comparison Input'!$F$16,""))</f>
        <v/>
      </c>
      <c r="D38" s="45" t="str">
        <f>IF(Table3[[#This Row],[Number of studies]]="","",IF('Cost Comparison Input'!$F$6&gt;='Tables for Graphs'!B37+1,'Cost Comparison Input'!$G$16,""))</f>
        <v/>
      </c>
      <c r="E38" s="50" t="str">
        <f>IF(Table3[[#This Row],[Number of studies]]="","",IF('Cost Comparison Input'!$F$6&gt;='Tables for Graphs'!B37+1,B38*'Cost Comparison Input'!$F$32,""))</f>
        <v/>
      </c>
      <c r="F38" s="46" t="str">
        <f>IF(Table3[[#This Row],[Number of studies]]="","",IF('Cost Comparison Input'!$F$6&gt;='Tables for Graphs'!B37+1,B38*'Cost Comparison Input'!$G$32,""))</f>
        <v/>
      </c>
      <c r="H38" t="str">
        <f>Table3[[#This Row],[Number of studies]]</f>
        <v/>
      </c>
      <c r="I38" t="str">
        <f>IF(Table3[[#This Row],[Number of studies]]="","",Table3[[#This Row],[Monthly fixed cost FEES]]+Table3[[#This Row],[Per study cost FEES]])</f>
        <v/>
      </c>
      <c r="J38" t="str">
        <f>IF(Table3[[#This Row],[Number of studies]]="","",Table3[[#This Row],[Monthly fixed cost MBS]]+Table3[[#This Row],[Per study cost MBS]])</f>
        <v/>
      </c>
      <c r="N38">
        <v>36</v>
      </c>
      <c r="O38">
        <f t="shared" si="1"/>
        <v>0</v>
      </c>
      <c r="P38">
        <f t="shared" si="0"/>
        <v>0</v>
      </c>
    </row>
    <row r="39" spans="2:16" x14ac:dyDescent="0.35">
      <c r="B39" s="44" t="str">
        <f>IF(B38="","",IF('Cost Comparison Input'!$F$6&gt;=B38+1,B38+1,""))</f>
        <v/>
      </c>
      <c r="C39" s="45" t="str">
        <f>IF(Table3[[#This Row],[Number of studies]]="","",IF('Cost Comparison Input'!$F$6&gt;='Tables for Graphs'!B38+1,'Cost Comparison Input'!$F$16,""))</f>
        <v/>
      </c>
      <c r="D39" s="45" t="str">
        <f>IF(Table3[[#This Row],[Number of studies]]="","",IF('Cost Comparison Input'!$F$6&gt;='Tables for Graphs'!B38+1,'Cost Comparison Input'!$G$16,""))</f>
        <v/>
      </c>
      <c r="E39" s="42" t="str">
        <f>IF(Table3[[#This Row],[Number of studies]]="","",IF('Cost Comparison Input'!$F$6&gt;='Tables for Graphs'!B38+1,B39*'Cost Comparison Input'!$F$32,""))</f>
        <v/>
      </c>
      <c r="F39" s="46" t="str">
        <f>IF(Table3[[#This Row],[Number of studies]]="","",IF('Cost Comparison Input'!$F$6&gt;='Tables for Graphs'!B38+1,B39*'Cost Comparison Input'!$G$32,""))</f>
        <v/>
      </c>
      <c r="H39" t="str">
        <f>Table3[[#This Row],[Number of studies]]</f>
        <v/>
      </c>
      <c r="I39" t="str">
        <f>IF(Table3[[#This Row],[Number of studies]]="","",Table3[[#This Row],[Monthly fixed cost FEES]]+Table3[[#This Row],[Per study cost FEES]])</f>
        <v/>
      </c>
      <c r="J39" t="str">
        <f>IF(Table3[[#This Row],[Number of studies]]="","",Table3[[#This Row],[Monthly fixed cost MBS]]+Table3[[#This Row],[Per study cost MBS]])</f>
        <v/>
      </c>
      <c r="N39">
        <v>37</v>
      </c>
      <c r="O39">
        <f t="shared" si="1"/>
        <v>0</v>
      </c>
      <c r="P39">
        <f t="shared" si="0"/>
        <v>0</v>
      </c>
    </row>
    <row r="40" spans="2:16" x14ac:dyDescent="0.35">
      <c r="B40" s="44" t="str">
        <f>IF(B39="","",IF('Cost Comparison Input'!$F$6&gt;=B39+1,B39+1,""))</f>
        <v/>
      </c>
      <c r="C40" s="45" t="str">
        <f>IF(Table3[[#This Row],[Number of studies]]="","",IF('Cost Comparison Input'!$F$6&gt;='Tables for Graphs'!B39+1,'Cost Comparison Input'!$F$16,""))</f>
        <v/>
      </c>
      <c r="D40" s="45" t="str">
        <f>IF(Table3[[#This Row],[Number of studies]]="","",IF('Cost Comparison Input'!$F$6&gt;='Tables for Graphs'!B39+1,'Cost Comparison Input'!$G$16,""))</f>
        <v/>
      </c>
      <c r="E40" s="50" t="str">
        <f>IF(Table3[[#This Row],[Number of studies]]="","",IF('Cost Comparison Input'!$F$6&gt;='Tables for Graphs'!B39+1,B40*'Cost Comparison Input'!$F$32,""))</f>
        <v/>
      </c>
      <c r="F40" s="46" t="str">
        <f>IF(Table3[[#This Row],[Number of studies]]="","",IF('Cost Comparison Input'!$F$6&gt;='Tables for Graphs'!B39+1,B40*'Cost Comparison Input'!$G$32,""))</f>
        <v/>
      </c>
      <c r="H40" t="str">
        <f>Table3[[#This Row],[Number of studies]]</f>
        <v/>
      </c>
      <c r="I40" t="str">
        <f>IF(Table3[[#This Row],[Number of studies]]="","",Table3[[#This Row],[Monthly fixed cost FEES]]+Table3[[#This Row],[Per study cost FEES]])</f>
        <v/>
      </c>
      <c r="J40" t="str">
        <f>IF(Table3[[#This Row],[Number of studies]]="","",Table3[[#This Row],[Monthly fixed cost MBS]]+Table3[[#This Row],[Per study cost MBS]])</f>
        <v/>
      </c>
      <c r="N40">
        <v>38</v>
      </c>
      <c r="O40">
        <f t="shared" si="1"/>
        <v>0</v>
      </c>
      <c r="P40">
        <f t="shared" si="0"/>
        <v>0</v>
      </c>
    </row>
    <row r="41" spans="2:16" x14ac:dyDescent="0.35">
      <c r="B41" s="44" t="str">
        <f>IF(B40="","",IF('Cost Comparison Input'!$F$6&gt;=B40+1,B40+1,""))</f>
        <v/>
      </c>
      <c r="C41" s="45" t="str">
        <f>IF(Table3[[#This Row],[Number of studies]]="","",IF('Cost Comparison Input'!$F$6&gt;='Tables for Graphs'!B40+1,'Cost Comparison Input'!$F$16,""))</f>
        <v/>
      </c>
      <c r="D41" s="45" t="str">
        <f>IF(Table3[[#This Row],[Number of studies]]="","",IF('Cost Comparison Input'!$F$6&gt;='Tables for Graphs'!B40+1,'Cost Comparison Input'!$G$16,""))</f>
        <v/>
      </c>
      <c r="E41" s="42" t="str">
        <f>IF(Table3[[#This Row],[Number of studies]]="","",IF('Cost Comparison Input'!$F$6&gt;='Tables for Graphs'!B40+1,B41*'Cost Comparison Input'!$F$32,""))</f>
        <v/>
      </c>
      <c r="F41" s="46" t="str">
        <f>IF(Table3[[#This Row],[Number of studies]]="","",IF('Cost Comparison Input'!$F$6&gt;='Tables for Graphs'!B40+1,B41*'Cost Comparison Input'!$G$32,""))</f>
        <v/>
      </c>
      <c r="H41" t="str">
        <f>Table3[[#This Row],[Number of studies]]</f>
        <v/>
      </c>
      <c r="I41" t="str">
        <f>IF(Table3[[#This Row],[Number of studies]]="","",Table3[[#This Row],[Monthly fixed cost FEES]]+Table3[[#This Row],[Per study cost FEES]])</f>
        <v/>
      </c>
      <c r="J41" t="str">
        <f>IF(Table3[[#This Row],[Number of studies]]="","",Table3[[#This Row],[Monthly fixed cost MBS]]+Table3[[#This Row],[Per study cost MBS]])</f>
        <v/>
      </c>
      <c r="N41">
        <v>39</v>
      </c>
      <c r="O41">
        <f t="shared" si="1"/>
        <v>0</v>
      </c>
      <c r="P41">
        <f t="shared" si="0"/>
        <v>0</v>
      </c>
    </row>
    <row r="42" spans="2:16" x14ac:dyDescent="0.35">
      <c r="B42" s="44" t="str">
        <f>IF(B41="","",IF('Cost Comparison Input'!$F$6&gt;=B41+1,B41+1,""))</f>
        <v/>
      </c>
      <c r="C42" s="45" t="str">
        <f>IF(Table3[[#This Row],[Number of studies]]="","",IF('Cost Comparison Input'!$F$6&gt;='Tables for Graphs'!B41+1,'Cost Comparison Input'!$F$16,""))</f>
        <v/>
      </c>
      <c r="D42" s="45" t="str">
        <f>IF(Table3[[#This Row],[Number of studies]]="","",IF('Cost Comparison Input'!$F$6&gt;='Tables for Graphs'!B41+1,'Cost Comparison Input'!$G$16,""))</f>
        <v/>
      </c>
      <c r="E42" s="50" t="str">
        <f>IF(Table3[[#This Row],[Number of studies]]="","",IF('Cost Comparison Input'!$F$6&gt;='Tables for Graphs'!B41+1,B42*'Cost Comparison Input'!$F$32,""))</f>
        <v/>
      </c>
      <c r="F42" s="46" t="str">
        <f>IF(Table3[[#This Row],[Number of studies]]="","",IF('Cost Comparison Input'!$F$6&gt;='Tables for Graphs'!B41+1,B42*'Cost Comparison Input'!$G$32,""))</f>
        <v/>
      </c>
      <c r="H42" t="str">
        <f>Table3[[#This Row],[Number of studies]]</f>
        <v/>
      </c>
      <c r="I42" t="str">
        <f>IF(Table3[[#This Row],[Number of studies]]="","",Table3[[#This Row],[Monthly fixed cost FEES]]+Table3[[#This Row],[Per study cost FEES]])</f>
        <v/>
      </c>
      <c r="J42" t="str">
        <f>IF(Table3[[#This Row],[Number of studies]]="","",Table3[[#This Row],[Monthly fixed cost MBS]]+Table3[[#This Row],[Per study cost MBS]])</f>
        <v/>
      </c>
      <c r="N42">
        <v>40</v>
      </c>
      <c r="O42">
        <f t="shared" si="1"/>
        <v>0</v>
      </c>
      <c r="P42">
        <f t="shared" si="0"/>
        <v>0</v>
      </c>
    </row>
    <row r="43" spans="2:16" x14ac:dyDescent="0.35">
      <c r="B43" s="44" t="str">
        <f>IF(B42="","",IF('Cost Comparison Input'!$F$6&gt;=B42+1,B42+1,""))</f>
        <v/>
      </c>
      <c r="C43" s="45" t="str">
        <f>IF(Table3[[#This Row],[Number of studies]]="","",IF('Cost Comparison Input'!$F$6&gt;='Tables for Graphs'!B42+1,'Cost Comparison Input'!$F$16,""))</f>
        <v/>
      </c>
      <c r="D43" s="45" t="str">
        <f>IF(Table3[[#This Row],[Number of studies]]="","",IF('Cost Comparison Input'!$F$6&gt;='Tables for Graphs'!B42+1,'Cost Comparison Input'!$G$16,""))</f>
        <v/>
      </c>
      <c r="E43" s="42" t="str">
        <f>IF(Table3[[#This Row],[Number of studies]]="","",IF('Cost Comparison Input'!$F$6&gt;='Tables for Graphs'!B42+1,B43*'Cost Comparison Input'!$F$32,""))</f>
        <v/>
      </c>
      <c r="F43" s="46" t="str">
        <f>IF(Table3[[#This Row],[Number of studies]]="","",IF('Cost Comparison Input'!$F$6&gt;='Tables for Graphs'!B42+1,B43*'Cost Comparison Input'!$G$32,""))</f>
        <v/>
      </c>
      <c r="H43" t="str">
        <f>Table3[[#This Row],[Number of studies]]</f>
        <v/>
      </c>
      <c r="I43" t="str">
        <f>IF(Table3[[#This Row],[Number of studies]]="","",Table3[[#This Row],[Monthly fixed cost FEES]]+Table3[[#This Row],[Per study cost FEES]])</f>
        <v/>
      </c>
      <c r="J43" t="str">
        <f>IF(Table3[[#This Row],[Number of studies]]="","",Table3[[#This Row],[Monthly fixed cost MBS]]+Table3[[#This Row],[Per study cost MBS]])</f>
        <v/>
      </c>
      <c r="N43">
        <v>41</v>
      </c>
      <c r="O43">
        <f t="shared" si="1"/>
        <v>0</v>
      </c>
      <c r="P43">
        <f t="shared" si="0"/>
        <v>0</v>
      </c>
    </row>
    <row r="44" spans="2:16" x14ac:dyDescent="0.35">
      <c r="B44" s="44" t="str">
        <f>IF(B43="","",IF('Cost Comparison Input'!$F$6&gt;=B43+1,B43+1,""))</f>
        <v/>
      </c>
      <c r="C44" s="45" t="str">
        <f>IF(Table3[[#This Row],[Number of studies]]="","",IF('Cost Comparison Input'!$F$6&gt;='Tables for Graphs'!B43+1,'Cost Comparison Input'!$F$16,""))</f>
        <v/>
      </c>
      <c r="D44" s="45" t="str">
        <f>IF(Table3[[#This Row],[Number of studies]]="","",IF('Cost Comparison Input'!$F$6&gt;='Tables for Graphs'!B43+1,'Cost Comparison Input'!$G$16,""))</f>
        <v/>
      </c>
      <c r="E44" s="50" t="str">
        <f>IF(Table3[[#This Row],[Number of studies]]="","",IF('Cost Comparison Input'!$F$6&gt;='Tables for Graphs'!B43+1,B44*'Cost Comparison Input'!$F$32,""))</f>
        <v/>
      </c>
      <c r="F44" s="46" t="str">
        <f>IF(Table3[[#This Row],[Number of studies]]="","",IF('Cost Comparison Input'!$F$6&gt;='Tables for Graphs'!B43+1,B44*'Cost Comparison Input'!$G$32,""))</f>
        <v/>
      </c>
      <c r="H44" t="str">
        <f>Table3[[#This Row],[Number of studies]]</f>
        <v/>
      </c>
      <c r="I44" t="str">
        <f>IF(Table3[[#This Row],[Number of studies]]="","",Table3[[#This Row],[Monthly fixed cost FEES]]+Table3[[#This Row],[Per study cost FEES]])</f>
        <v/>
      </c>
      <c r="J44" t="str">
        <f>IF(Table3[[#This Row],[Number of studies]]="","",Table3[[#This Row],[Monthly fixed cost MBS]]+Table3[[#This Row],[Per study cost MBS]])</f>
        <v/>
      </c>
      <c r="N44">
        <v>42</v>
      </c>
      <c r="O44">
        <f t="shared" si="1"/>
        <v>0</v>
      </c>
      <c r="P44">
        <f t="shared" si="0"/>
        <v>0</v>
      </c>
    </row>
    <row r="45" spans="2:16" x14ac:dyDescent="0.35">
      <c r="B45" s="44" t="str">
        <f>IF(B44="","",IF('Cost Comparison Input'!$F$6&gt;=B44+1,B44+1,""))</f>
        <v/>
      </c>
      <c r="C45" s="45" t="str">
        <f>IF(Table3[[#This Row],[Number of studies]]="","",IF('Cost Comparison Input'!$F$6&gt;='Tables for Graphs'!B44+1,'Cost Comparison Input'!$F$16,""))</f>
        <v/>
      </c>
      <c r="D45" s="45" t="str">
        <f>IF(Table3[[#This Row],[Number of studies]]="","",IF('Cost Comparison Input'!$F$6&gt;='Tables for Graphs'!B44+1,'Cost Comparison Input'!$G$16,""))</f>
        <v/>
      </c>
      <c r="E45" s="42" t="str">
        <f>IF(Table3[[#This Row],[Number of studies]]="","",IF('Cost Comparison Input'!$F$6&gt;='Tables for Graphs'!B44+1,B45*'Cost Comparison Input'!$F$32,""))</f>
        <v/>
      </c>
      <c r="F45" s="46" t="str">
        <f>IF(Table3[[#This Row],[Number of studies]]="","",IF('Cost Comparison Input'!$F$6&gt;='Tables for Graphs'!B44+1,B45*'Cost Comparison Input'!$G$32,""))</f>
        <v/>
      </c>
      <c r="H45" t="str">
        <f>Table3[[#This Row],[Number of studies]]</f>
        <v/>
      </c>
      <c r="I45" t="str">
        <f>IF(Table3[[#This Row],[Number of studies]]="","",Table3[[#This Row],[Monthly fixed cost FEES]]+Table3[[#This Row],[Per study cost FEES]])</f>
        <v/>
      </c>
      <c r="J45" t="str">
        <f>IF(Table3[[#This Row],[Number of studies]]="","",Table3[[#This Row],[Monthly fixed cost MBS]]+Table3[[#This Row],[Per study cost MBS]])</f>
        <v/>
      </c>
      <c r="N45">
        <v>43</v>
      </c>
      <c r="O45">
        <f t="shared" si="1"/>
        <v>0</v>
      </c>
      <c r="P45">
        <f t="shared" si="0"/>
        <v>0</v>
      </c>
    </row>
    <row r="46" spans="2:16" x14ac:dyDescent="0.35">
      <c r="B46" s="44" t="str">
        <f>IF(B45="","",IF('Cost Comparison Input'!$F$6&gt;=B45+1,B45+1,""))</f>
        <v/>
      </c>
      <c r="C46" s="45" t="str">
        <f>IF(Table3[[#This Row],[Number of studies]]="","",IF('Cost Comparison Input'!$F$6&gt;='Tables for Graphs'!B45+1,'Cost Comparison Input'!$F$16,""))</f>
        <v/>
      </c>
      <c r="D46" s="45" t="str">
        <f>IF(Table3[[#This Row],[Number of studies]]="","",IF('Cost Comparison Input'!$F$6&gt;='Tables for Graphs'!B45+1,'Cost Comparison Input'!$G$16,""))</f>
        <v/>
      </c>
      <c r="E46" s="50" t="str">
        <f>IF(Table3[[#This Row],[Number of studies]]="","",IF('Cost Comparison Input'!$F$6&gt;='Tables for Graphs'!B45+1,B46*'Cost Comparison Input'!$F$32,""))</f>
        <v/>
      </c>
      <c r="F46" s="46" t="str">
        <f>IF(Table3[[#This Row],[Number of studies]]="","",IF('Cost Comparison Input'!$F$6&gt;='Tables for Graphs'!B45+1,B46*'Cost Comparison Input'!$G$32,""))</f>
        <v/>
      </c>
      <c r="H46" t="str">
        <f>Table3[[#This Row],[Number of studies]]</f>
        <v/>
      </c>
      <c r="I46" t="str">
        <f>IF(Table3[[#This Row],[Number of studies]]="","",Table3[[#This Row],[Monthly fixed cost FEES]]+Table3[[#This Row],[Per study cost FEES]])</f>
        <v/>
      </c>
      <c r="J46" t="str">
        <f>IF(Table3[[#This Row],[Number of studies]]="","",Table3[[#This Row],[Monthly fixed cost MBS]]+Table3[[#This Row],[Per study cost MBS]])</f>
        <v/>
      </c>
      <c r="N46">
        <v>44</v>
      </c>
      <c r="O46">
        <f t="shared" si="1"/>
        <v>0</v>
      </c>
      <c r="P46">
        <f t="shared" si="0"/>
        <v>0</v>
      </c>
    </row>
    <row r="47" spans="2:16" x14ac:dyDescent="0.35">
      <c r="B47" s="44" t="str">
        <f>IF(B46="","",IF('Cost Comparison Input'!$F$6&gt;=B46+1,B46+1,""))</f>
        <v/>
      </c>
      <c r="C47" s="45" t="str">
        <f>IF(Table3[[#This Row],[Number of studies]]="","",IF('Cost Comparison Input'!$F$6&gt;='Tables for Graphs'!B46+1,'Cost Comparison Input'!$F$16,""))</f>
        <v/>
      </c>
      <c r="D47" s="45" t="str">
        <f>IF(Table3[[#This Row],[Number of studies]]="","",IF('Cost Comparison Input'!$F$6&gt;='Tables for Graphs'!B46+1,'Cost Comparison Input'!$G$16,""))</f>
        <v/>
      </c>
      <c r="E47" s="42" t="str">
        <f>IF(Table3[[#This Row],[Number of studies]]="","",IF('Cost Comparison Input'!$F$6&gt;='Tables for Graphs'!B46+1,B47*'Cost Comparison Input'!$F$32,""))</f>
        <v/>
      </c>
      <c r="F47" s="46" t="str">
        <f>IF(Table3[[#This Row],[Number of studies]]="","",IF('Cost Comparison Input'!$F$6&gt;='Tables for Graphs'!B46+1,B47*'Cost Comparison Input'!$G$32,""))</f>
        <v/>
      </c>
      <c r="H47" t="str">
        <f>Table3[[#This Row],[Number of studies]]</f>
        <v/>
      </c>
      <c r="I47" t="str">
        <f>IF(Table3[[#This Row],[Number of studies]]="","",Table3[[#This Row],[Monthly fixed cost FEES]]+Table3[[#This Row],[Per study cost FEES]])</f>
        <v/>
      </c>
      <c r="J47" t="str">
        <f>IF(Table3[[#This Row],[Number of studies]]="","",Table3[[#This Row],[Monthly fixed cost MBS]]+Table3[[#This Row],[Per study cost MBS]])</f>
        <v/>
      </c>
      <c r="N47">
        <v>45</v>
      </c>
      <c r="O47">
        <f t="shared" si="1"/>
        <v>0</v>
      </c>
      <c r="P47">
        <f t="shared" si="0"/>
        <v>0</v>
      </c>
    </row>
    <row r="48" spans="2:16" x14ac:dyDescent="0.35">
      <c r="B48" s="44" t="str">
        <f>IF(B47="","",IF('Cost Comparison Input'!$F$6&gt;=B47+1,B47+1,""))</f>
        <v/>
      </c>
      <c r="C48" s="45" t="str">
        <f>IF(Table3[[#This Row],[Number of studies]]="","",IF('Cost Comparison Input'!$F$6&gt;='Tables for Graphs'!B47+1,'Cost Comparison Input'!$F$16,""))</f>
        <v/>
      </c>
      <c r="D48" s="45" t="str">
        <f>IF(Table3[[#This Row],[Number of studies]]="","",IF('Cost Comparison Input'!$F$6&gt;='Tables for Graphs'!B47+1,'Cost Comparison Input'!$G$16,""))</f>
        <v/>
      </c>
      <c r="E48" s="50" t="str">
        <f>IF(Table3[[#This Row],[Number of studies]]="","",IF('Cost Comparison Input'!$F$6&gt;='Tables for Graphs'!B47+1,B48*'Cost Comparison Input'!$F$32,""))</f>
        <v/>
      </c>
      <c r="F48" s="46" t="str">
        <f>IF(Table3[[#This Row],[Number of studies]]="","",IF('Cost Comparison Input'!$F$6&gt;='Tables for Graphs'!B47+1,B48*'Cost Comparison Input'!$G$32,""))</f>
        <v/>
      </c>
      <c r="H48" t="str">
        <f>Table3[[#This Row],[Number of studies]]</f>
        <v/>
      </c>
      <c r="I48" t="str">
        <f>IF(Table3[[#This Row],[Number of studies]]="","",Table3[[#This Row],[Monthly fixed cost FEES]]+Table3[[#This Row],[Per study cost FEES]])</f>
        <v/>
      </c>
      <c r="J48" t="str">
        <f>IF(Table3[[#This Row],[Number of studies]]="","",Table3[[#This Row],[Monthly fixed cost MBS]]+Table3[[#This Row],[Per study cost MBS]])</f>
        <v/>
      </c>
      <c r="N48">
        <v>46</v>
      </c>
      <c r="O48">
        <f t="shared" si="1"/>
        <v>0</v>
      </c>
      <c r="P48">
        <f t="shared" si="0"/>
        <v>0</v>
      </c>
    </row>
    <row r="49" spans="2:16" x14ac:dyDescent="0.35">
      <c r="B49" s="44" t="str">
        <f>IF(B48="","",IF('Cost Comparison Input'!$F$6&gt;=B48+1,B48+1,""))</f>
        <v/>
      </c>
      <c r="C49" s="45" t="str">
        <f>IF(Table3[[#This Row],[Number of studies]]="","",IF('Cost Comparison Input'!$F$6&gt;='Tables for Graphs'!B48+1,'Cost Comparison Input'!$F$16,""))</f>
        <v/>
      </c>
      <c r="D49" s="45" t="str">
        <f>IF(Table3[[#This Row],[Number of studies]]="","",IF('Cost Comparison Input'!$F$6&gt;='Tables for Graphs'!B48+1,'Cost Comparison Input'!$G$16,""))</f>
        <v/>
      </c>
      <c r="E49" s="42" t="str">
        <f>IF(Table3[[#This Row],[Number of studies]]="","",IF('Cost Comparison Input'!$F$6&gt;='Tables for Graphs'!B48+1,B49*'Cost Comparison Input'!$F$32,""))</f>
        <v/>
      </c>
      <c r="F49" s="46" t="str">
        <f>IF(Table3[[#This Row],[Number of studies]]="","",IF('Cost Comparison Input'!$F$6&gt;='Tables for Graphs'!B48+1,B49*'Cost Comparison Input'!$G$32,""))</f>
        <v/>
      </c>
      <c r="H49" t="str">
        <f>Table3[[#This Row],[Number of studies]]</f>
        <v/>
      </c>
      <c r="I49" t="str">
        <f>IF(Table3[[#This Row],[Number of studies]]="","",Table3[[#This Row],[Monthly fixed cost FEES]]+Table3[[#This Row],[Per study cost FEES]])</f>
        <v/>
      </c>
      <c r="J49" t="str">
        <f>IF(Table3[[#This Row],[Number of studies]]="","",Table3[[#This Row],[Monthly fixed cost MBS]]+Table3[[#This Row],[Per study cost MBS]])</f>
        <v/>
      </c>
      <c r="N49">
        <v>47</v>
      </c>
      <c r="O49">
        <f t="shared" si="1"/>
        <v>0</v>
      </c>
      <c r="P49">
        <f t="shared" si="0"/>
        <v>0</v>
      </c>
    </row>
    <row r="50" spans="2:16" x14ac:dyDescent="0.35">
      <c r="B50" s="44" t="str">
        <f>IF(B49="","",IF('Cost Comparison Input'!$F$6&gt;=B49+1,B49+1,""))</f>
        <v/>
      </c>
      <c r="C50" s="45" t="str">
        <f>IF(Table3[[#This Row],[Number of studies]]="","",IF('Cost Comparison Input'!$F$6&gt;='Tables for Graphs'!B49+1,'Cost Comparison Input'!$F$16,""))</f>
        <v/>
      </c>
      <c r="D50" s="45" t="str">
        <f>IF(Table3[[#This Row],[Number of studies]]="","",IF('Cost Comparison Input'!$F$6&gt;='Tables for Graphs'!B49+1,'Cost Comparison Input'!$G$16,""))</f>
        <v/>
      </c>
      <c r="E50" s="50" t="str">
        <f>IF(Table3[[#This Row],[Number of studies]]="","",IF('Cost Comparison Input'!$F$6&gt;='Tables for Graphs'!B49+1,B50*'Cost Comparison Input'!$F$32,""))</f>
        <v/>
      </c>
      <c r="F50" s="46" t="str">
        <f>IF(Table3[[#This Row],[Number of studies]]="","",IF('Cost Comparison Input'!$F$6&gt;='Tables for Graphs'!B49+1,B50*'Cost Comparison Input'!$G$32,""))</f>
        <v/>
      </c>
      <c r="H50" t="str">
        <f>Table3[[#This Row],[Number of studies]]</f>
        <v/>
      </c>
      <c r="I50" t="str">
        <f>IF(Table3[[#This Row],[Number of studies]]="","",Table3[[#This Row],[Monthly fixed cost FEES]]+Table3[[#This Row],[Per study cost FEES]])</f>
        <v/>
      </c>
      <c r="J50" t="str">
        <f>IF(Table3[[#This Row],[Number of studies]]="","",Table3[[#This Row],[Monthly fixed cost MBS]]+Table3[[#This Row],[Per study cost MBS]])</f>
        <v/>
      </c>
      <c r="N50">
        <v>48</v>
      </c>
      <c r="O50">
        <f t="shared" si="1"/>
        <v>0</v>
      </c>
      <c r="P50">
        <f t="shared" si="0"/>
        <v>0</v>
      </c>
    </row>
    <row r="51" spans="2:16" x14ac:dyDescent="0.35">
      <c r="B51" s="44" t="str">
        <f>IF(B50="","",IF('Cost Comparison Input'!$F$6&gt;=B50+1,B50+1,""))</f>
        <v/>
      </c>
      <c r="C51" s="45" t="str">
        <f>IF(Table3[[#This Row],[Number of studies]]="","",IF('Cost Comparison Input'!$F$6&gt;='Tables for Graphs'!B50+1,'Cost Comparison Input'!$F$16,""))</f>
        <v/>
      </c>
      <c r="D51" s="45" t="str">
        <f>IF(Table3[[#This Row],[Number of studies]]="","",IF('Cost Comparison Input'!$F$6&gt;='Tables for Graphs'!B50+1,'Cost Comparison Input'!$G$16,""))</f>
        <v/>
      </c>
      <c r="E51" s="42" t="str">
        <f>IF(Table3[[#This Row],[Number of studies]]="","",IF('Cost Comparison Input'!$F$6&gt;='Tables for Graphs'!B50+1,B51*'Cost Comparison Input'!$F$32,""))</f>
        <v/>
      </c>
      <c r="F51" s="46" t="str">
        <f>IF(Table3[[#This Row],[Number of studies]]="","",IF('Cost Comparison Input'!$F$6&gt;='Tables for Graphs'!B50+1,B51*'Cost Comparison Input'!$G$32,""))</f>
        <v/>
      </c>
      <c r="H51" t="str">
        <f>Table3[[#This Row],[Number of studies]]</f>
        <v/>
      </c>
      <c r="I51" t="str">
        <f>IF(Table3[[#This Row],[Number of studies]]="","",Table3[[#This Row],[Monthly fixed cost FEES]]+Table3[[#This Row],[Per study cost FEES]])</f>
        <v/>
      </c>
      <c r="J51" t="str">
        <f>IF(Table3[[#This Row],[Number of studies]]="","",Table3[[#This Row],[Monthly fixed cost MBS]]+Table3[[#This Row],[Per study cost MBS]])</f>
        <v/>
      </c>
      <c r="N51">
        <v>49</v>
      </c>
      <c r="O51">
        <f t="shared" si="1"/>
        <v>0</v>
      </c>
      <c r="P51">
        <f t="shared" si="0"/>
        <v>0</v>
      </c>
    </row>
    <row r="52" spans="2:16" x14ac:dyDescent="0.35">
      <c r="B52" s="44" t="str">
        <f>IF(B51="","",IF('Cost Comparison Input'!$F$6&gt;=B51+1,B51+1,""))</f>
        <v/>
      </c>
      <c r="C52" s="45" t="str">
        <f>IF(Table3[[#This Row],[Number of studies]]="","",IF('Cost Comparison Input'!$F$6&gt;='Tables for Graphs'!B51+1,'Cost Comparison Input'!$F$16,""))</f>
        <v/>
      </c>
      <c r="D52" s="45" t="str">
        <f>IF(Table3[[#This Row],[Number of studies]]="","",IF('Cost Comparison Input'!$F$6&gt;='Tables for Graphs'!B51+1,'Cost Comparison Input'!$G$16,""))</f>
        <v/>
      </c>
      <c r="E52" s="50" t="str">
        <f>IF(Table3[[#This Row],[Number of studies]]="","",IF('Cost Comparison Input'!$F$6&gt;='Tables for Graphs'!B51+1,B52*'Cost Comparison Input'!$F$32,""))</f>
        <v/>
      </c>
      <c r="F52" s="46" t="str">
        <f>IF(Table3[[#This Row],[Number of studies]]="","",IF('Cost Comparison Input'!$F$6&gt;='Tables for Graphs'!B51+1,B52*'Cost Comparison Input'!$G$32,""))</f>
        <v/>
      </c>
      <c r="H52" t="str">
        <f>Table3[[#This Row],[Number of studies]]</f>
        <v/>
      </c>
      <c r="I52" t="str">
        <f>IF(Table3[[#This Row],[Number of studies]]="","",Table3[[#This Row],[Monthly fixed cost FEES]]+Table3[[#This Row],[Per study cost FEES]])</f>
        <v/>
      </c>
      <c r="J52" t="str">
        <f>IF(Table3[[#This Row],[Number of studies]]="","",Table3[[#This Row],[Monthly fixed cost MBS]]+Table3[[#This Row],[Per study cost MBS]])</f>
        <v/>
      </c>
      <c r="N52">
        <v>50</v>
      </c>
      <c r="O52">
        <f t="shared" si="1"/>
        <v>0</v>
      </c>
      <c r="P52">
        <f t="shared" si="0"/>
        <v>0</v>
      </c>
    </row>
    <row r="53" spans="2:16" x14ac:dyDescent="0.35">
      <c r="B53" s="44" t="str">
        <f>IF(B52="","",IF('Cost Comparison Input'!$F$6&gt;=B52+1,B52+1,""))</f>
        <v/>
      </c>
      <c r="C53" s="45" t="str">
        <f>IF(Table3[[#This Row],[Number of studies]]="","",IF('Cost Comparison Input'!$F$6&gt;='Tables for Graphs'!B52+1,'Cost Comparison Input'!$F$16,""))</f>
        <v/>
      </c>
      <c r="D53" s="45" t="str">
        <f>IF(Table3[[#This Row],[Number of studies]]="","",IF('Cost Comparison Input'!$F$6&gt;='Tables for Graphs'!B52+1,'Cost Comparison Input'!$G$16,""))</f>
        <v/>
      </c>
      <c r="E53" s="42" t="str">
        <f>IF(Table3[[#This Row],[Number of studies]]="","",IF('Cost Comparison Input'!$F$6&gt;='Tables for Graphs'!B52+1,B53*'Cost Comparison Input'!$F$32,""))</f>
        <v/>
      </c>
      <c r="F53" s="46" t="str">
        <f>IF(Table3[[#This Row],[Number of studies]]="","",IF('Cost Comparison Input'!$F$6&gt;='Tables for Graphs'!B52+1,B53*'Cost Comparison Input'!$G$32,""))</f>
        <v/>
      </c>
      <c r="H53" t="str">
        <f>Table3[[#This Row],[Number of studies]]</f>
        <v/>
      </c>
      <c r="I53" t="str">
        <f>IF(Table3[[#This Row],[Number of studies]]="","",Table3[[#This Row],[Monthly fixed cost FEES]]+Table3[[#This Row],[Per study cost FEES]])</f>
        <v/>
      </c>
      <c r="J53" t="str">
        <f>IF(Table3[[#This Row],[Number of studies]]="","",Table3[[#This Row],[Monthly fixed cost MBS]]+Table3[[#This Row],[Per study cost MBS]])</f>
        <v/>
      </c>
      <c r="N53">
        <v>51</v>
      </c>
      <c r="O53">
        <f t="shared" si="1"/>
        <v>0</v>
      </c>
      <c r="P53">
        <f t="shared" si="0"/>
        <v>0</v>
      </c>
    </row>
    <row r="54" spans="2:16" x14ac:dyDescent="0.35">
      <c r="B54" s="44" t="str">
        <f>IF(B53="","",IF('Cost Comparison Input'!$F$6&gt;=B53+1,B53+1,""))</f>
        <v/>
      </c>
      <c r="C54" s="45" t="str">
        <f>IF(Table3[[#This Row],[Number of studies]]="","",IF('Cost Comparison Input'!$F$6&gt;='Tables for Graphs'!B53+1,'Cost Comparison Input'!$F$16,""))</f>
        <v/>
      </c>
      <c r="D54" s="45" t="str">
        <f>IF(Table3[[#This Row],[Number of studies]]="","",IF('Cost Comparison Input'!$F$6&gt;='Tables for Graphs'!B53+1,'Cost Comparison Input'!$G$16,""))</f>
        <v/>
      </c>
      <c r="E54" s="50" t="str">
        <f>IF(Table3[[#This Row],[Number of studies]]="","",IF('Cost Comparison Input'!$F$6&gt;='Tables for Graphs'!B53+1,B54*'Cost Comparison Input'!$F$32,""))</f>
        <v/>
      </c>
      <c r="F54" s="46" t="str">
        <f>IF(Table3[[#This Row],[Number of studies]]="","",IF('Cost Comparison Input'!$F$6&gt;='Tables for Graphs'!B53+1,B54*'Cost Comparison Input'!$G$32,""))</f>
        <v/>
      </c>
      <c r="H54" t="str">
        <f>Table3[[#This Row],[Number of studies]]</f>
        <v/>
      </c>
      <c r="I54" t="str">
        <f>IF(Table3[[#This Row],[Number of studies]]="","",Table3[[#This Row],[Monthly fixed cost FEES]]+Table3[[#This Row],[Per study cost FEES]])</f>
        <v/>
      </c>
      <c r="J54" t="str">
        <f>IF(Table3[[#This Row],[Number of studies]]="","",Table3[[#This Row],[Monthly fixed cost MBS]]+Table3[[#This Row],[Per study cost MBS]])</f>
        <v/>
      </c>
      <c r="N54">
        <v>52</v>
      </c>
      <c r="O54">
        <f t="shared" si="1"/>
        <v>0</v>
      </c>
      <c r="P54">
        <f t="shared" si="0"/>
        <v>0</v>
      </c>
    </row>
    <row r="55" spans="2:16" x14ac:dyDescent="0.35">
      <c r="B55" s="44" t="str">
        <f>IF(B54="","",IF('Cost Comparison Input'!$F$6&gt;=B54+1,B54+1,""))</f>
        <v/>
      </c>
      <c r="C55" s="45" t="str">
        <f>IF(Table3[[#This Row],[Number of studies]]="","",IF('Cost Comparison Input'!$F$6&gt;='Tables for Graphs'!B54+1,'Cost Comparison Input'!$F$16,""))</f>
        <v/>
      </c>
      <c r="D55" s="45" t="str">
        <f>IF(Table3[[#This Row],[Number of studies]]="","",IF('Cost Comparison Input'!$F$6&gt;='Tables for Graphs'!B54+1,'Cost Comparison Input'!$G$16,""))</f>
        <v/>
      </c>
      <c r="E55" s="42" t="str">
        <f>IF(Table3[[#This Row],[Number of studies]]="","",IF('Cost Comparison Input'!$F$6&gt;='Tables for Graphs'!B54+1,B55*'Cost Comparison Input'!$F$32,""))</f>
        <v/>
      </c>
      <c r="F55" s="46" t="str">
        <f>IF(Table3[[#This Row],[Number of studies]]="","",IF('Cost Comparison Input'!$F$6&gt;='Tables for Graphs'!B54+1,B55*'Cost Comparison Input'!$G$32,""))</f>
        <v/>
      </c>
      <c r="H55" t="str">
        <f>Table3[[#This Row],[Number of studies]]</f>
        <v/>
      </c>
      <c r="I55" t="str">
        <f>IF(Table3[[#This Row],[Number of studies]]="","",Table3[[#This Row],[Monthly fixed cost FEES]]+Table3[[#This Row],[Per study cost FEES]])</f>
        <v/>
      </c>
      <c r="J55" t="str">
        <f>IF(Table3[[#This Row],[Number of studies]]="","",Table3[[#This Row],[Monthly fixed cost MBS]]+Table3[[#This Row],[Per study cost MBS]])</f>
        <v/>
      </c>
      <c r="N55">
        <v>53</v>
      </c>
      <c r="O55">
        <f t="shared" si="1"/>
        <v>0</v>
      </c>
      <c r="P55">
        <f t="shared" si="0"/>
        <v>0</v>
      </c>
    </row>
    <row r="56" spans="2:16" x14ac:dyDescent="0.35">
      <c r="B56" s="44" t="str">
        <f>IF(B55="","",IF('Cost Comparison Input'!$F$6&gt;=B55+1,B55+1,""))</f>
        <v/>
      </c>
      <c r="C56" s="45" t="str">
        <f>IF(Table3[[#This Row],[Number of studies]]="","",IF('Cost Comparison Input'!$F$6&gt;='Tables for Graphs'!B55+1,'Cost Comparison Input'!$F$16,""))</f>
        <v/>
      </c>
      <c r="D56" s="45" t="str">
        <f>IF(Table3[[#This Row],[Number of studies]]="","",IF('Cost Comparison Input'!$F$6&gt;='Tables for Graphs'!B55+1,'Cost Comparison Input'!$G$16,""))</f>
        <v/>
      </c>
      <c r="E56" s="50" t="str">
        <f>IF(Table3[[#This Row],[Number of studies]]="","",IF('Cost Comparison Input'!$F$6&gt;='Tables for Graphs'!B55+1,B56*'Cost Comparison Input'!$F$32,""))</f>
        <v/>
      </c>
      <c r="F56" s="46" t="str">
        <f>IF(Table3[[#This Row],[Number of studies]]="","",IF('Cost Comparison Input'!$F$6&gt;='Tables for Graphs'!B55+1,B56*'Cost Comparison Input'!$G$32,""))</f>
        <v/>
      </c>
      <c r="H56" t="str">
        <f>Table3[[#This Row],[Number of studies]]</f>
        <v/>
      </c>
      <c r="I56" t="str">
        <f>IF(Table3[[#This Row],[Number of studies]]="","",Table3[[#This Row],[Monthly fixed cost FEES]]+Table3[[#This Row],[Per study cost FEES]])</f>
        <v/>
      </c>
      <c r="J56" t="str">
        <f>IF(Table3[[#This Row],[Number of studies]]="","",Table3[[#This Row],[Monthly fixed cost MBS]]+Table3[[#This Row],[Per study cost MBS]])</f>
        <v/>
      </c>
      <c r="N56">
        <v>54</v>
      </c>
      <c r="O56">
        <f t="shared" si="1"/>
        <v>0</v>
      </c>
      <c r="P56">
        <f t="shared" si="0"/>
        <v>0</v>
      </c>
    </row>
    <row r="57" spans="2:16" x14ac:dyDescent="0.35">
      <c r="B57" s="44" t="str">
        <f>IF(B56="","",IF('Cost Comparison Input'!$F$6&gt;=B56+1,B56+1,""))</f>
        <v/>
      </c>
      <c r="C57" s="45" t="str">
        <f>IF(Table3[[#This Row],[Number of studies]]="","",IF('Cost Comparison Input'!$F$6&gt;='Tables for Graphs'!B56+1,'Cost Comparison Input'!$F$16,""))</f>
        <v/>
      </c>
      <c r="D57" s="45" t="str">
        <f>IF(Table3[[#This Row],[Number of studies]]="","",IF('Cost Comparison Input'!$F$6&gt;='Tables for Graphs'!B56+1,'Cost Comparison Input'!$G$16,""))</f>
        <v/>
      </c>
      <c r="E57" s="42" t="str">
        <f>IF(Table3[[#This Row],[Number of studies]]="","",IF('Cost Comparison Input'!$F$6&gt;='Tables for Graphs'!B56+1,B57*'Cost Comparison Input'!$F$32,""))</f>
        <v/>
      </c>
      <c r="F57" s="46" t="str">
        <f>IF(Table3[[#This Row],[Number of studies]]="","",IF('Cost Comparison Input'!$F$6&gt;='Tables for Graphs'!B56+1,B57*'Cost Comparison Input'!$G$32,""))</f>
        <v/>
      </c>
      <c r="H57" t="str">
        <f>Table3[[#This Row],[Number of studies]]</f>
        <v/>
      </c>
      <c r="I57" t="str">
        <f>IF(Table3[[#This Row],[Number of studies]]="","",Table3[[#This Row],[Monthly fixed cost FEES]]+Table3[[#This Row],[Per study cost FEES]])</f>
        <v/>
      </c>
      <c r="J57" t="str">
        <f>IF(Table3[[#This Row],[Number of studies]]="","",Table3[[#This Row],[Monthly fixed cost MBS]]+Table3[[#This Row],[Per study cost MBS]])</f>
        <v/>
      </c>
      <c r="N57">
        <v>55</v>
      </c>
      <c r="O57">
        <f t="shared" si="1"/>
        <v>0</v>
      </c>
      <c r="P57">
        <f t="shared" si="0"/>
        <v>0</v>
      </c>
    </row>
    <row r="58" spans="2:16" x14ac:dyDescent="0.35">
      <c r="B58" s="44" t="str">
        <f>IF(B57="","",IF('Cost Comparison Input'!$F$6&gt;=B57+1,B57+1,""))</f>
        <v/>
      </c>
      <c r="C58" s="45" t="str">
        <f>IF(Table3[[#This Row],[Number of studies]]="","",IF('Cost Comparison Input'!$F$6&gt;='Tables for Graphs'!B57+1,'Cost Comparison Input'!$F$16,""))</f>
        <v/>
      </c>
      <c r="D58" s="45" t="str">
        <f>IF(Table3[[#This Row],[Number of studies]]="","",IF('Cost Comparison Input'!$F$6&gt;='Tables for Graphs'!B57+1,'Cost Comparison Input'!$G$16,""))</f>
        <v/>
      </c>
      <c r="E58" s="50" t="str">
        <f>IF(Table3[[#This Row],[Number of studies]]="","",IF('Cost Comparison Input'!$F$6&gt;='Tables for Graphs'!B57+1,B58*'Cost Comparison Input'!$F$32,""))</f>
        <v/>
      </c>
      <c r="F58" s="46" t="str">
        <f>IF(Table3[[#This Row],[Number of studies]]="","",IF('Cost Comparison Input'!$F$6&gt;='Tables for Graphs'!B57+1,B58*'Cost Comparison Input'!$G$32,""))</f>
        <v/>
      </c>
      <c r="H58" t="str">
        <f>Table3[[#This Row],[Number of studies]]</f>
        <v/>
      </c>
      <c r="I58" t="str">
        <f>IF(Table3[[#This Row],[Number of studies]]="","",Table3[[#This Row],[Monthly fixed cost FEES]]+Table3[[#This Row],[Per study cost FEES]])</f>
        <v/>
      </c>
      <c r="J58" t="str">
        <f>IF(Table3[[#This Row],[Number of studies]]="","",Table3[[#This Row],[Monthly fixed cost MBS]]+Table3[[#This Row],[Per study cost MBS]])</f>
        <v/>
      </c>
      <c r="N58">
        <v>56</v>
      </c>
      <c r="O58">
        <f t="shared" si="1"/>
        <v>0</v>
      </c>
      <c r="P58">
        <f t="shared" si="0"/>
        <v>0</v>
      </c>
    </row>
    <row r="59" spans="2:16" x14ac:dyDescent="0.35">
      <c r="B59" s="44" t="str">
        <f>IF(B58="","",IF('Cost Comparison Input'!$F$6&gt;=B58+1,B58+1,""))</f>
        <v/>
      </c>
      <c r="C59" s="45" t="str">
        <f>IF(Table3[[#This Row],[Number of studies]]="","",IF('Cost Comparison Input'!$F$6&gt;='Tables for Graphs'!B58+1,'Cost Comparison Input'!$F$16,""))</f>
        <v/>
      </c>
      <c r="D59" s="45" t="str">
        <f>IF(Table3[[#This Row],[Number of studies]]="","",IF('Cost Comparison Input'!$F$6&gt;='Tables for Graphs'!B58+1,'Cost Comparison Input'!$G$16,""))</f>
        <v/>
      </c>
      <c r="E59" s="42" t="str">
        <f>IF(Table3[[#This Row],[Number of studies]]="","",IF('Cost Comparison Input'!$F$6&gt;='Tables for Graphs'!B58+1,B59*'Cost Comparison Input'!$F$32,""))</f>
        <v/>
      </c>
      <c r="F59" s="46" t="str">
        <f>IF(Table3[[#This Row],[Number of studies]]="","",IF('Cost Comparison Input'!$F$6&gt;='Tables for Graphs'!B58+1,B59*'Cost Comparison Input'!$G$32,""))</f>
        <v/>
      </c>
      <c r="H59" t="str">
        <f>Table3[[#This Row],[Number of studies]]</f>
        <v/>
      </c>
      <c r="I59" t="str">
        <f>IF(Table3[[#This Row],[Number of studies]]="","",Table3[[#This Row],[Monthly fixed cost FEES]]+Table3[[#This Row],[Per study cost FEES]])</f>
        <v/>
      </c>
      <c r="J59" t="str">
        <f>IF(Table3[[#This Row],[Number of studies]]="","",Table3[[#This Row],[Monthly fixed cost MBS]]+Table3[[#This Row],[Per study cost MBS]])</f>
        <v/>
      </c>
      <c r="N59">
        <v>57</v>
      </c>
      <c r="O59">
        <f t="shared" si="1"/>
        <v>0</v>
      </c>
      <c r="P59">
        <f t="shared" si="0"/>
        <v>0</v>
      </c>
    </row>
    <row r="60" spans="2:16" x14ac:dyDescent="0.35">
      <c r="B60" s="44" t="str">
        <f>IF(B59="","",IF('Cost Comparison Input'!$F$6&gt;=B59+1,B59+1,""))</f>
        <v/>
      </c>
      <c r="C60" s="45" t="str">
        <f>IF(Table3[[#This Row],[Number of studies]]="","",IF('Cost Comparison Input'!$F$6&gt;='Tables for Graphs'!B59+1,'Cost Comparison Input'!$F$16,""))</f>
        <v/>
      </c>
      <c r="D60" s="45" t="str">
        <f>IF(Table3[[#This Row],[Number of studies]]="","",IF('Cost Comparison Input'!$F$6&gt;='Tables for Graphs'!B59+1,'Cost Comparison Input'!$G$16,""))</f>
        <v/>
      </c>
      <c r="E60" s="50" t="str">
        <f>IF(Table3[[#This Row],[Number of studies]]="","",IF('Cost Comparison Input'!$F$6&gt;='Tables for Graphs'!B59+1,B60*'Cost Comparison Input'!$F$32,""))</f>
        <v/>
      </c>
      <c r="F60" s="46" t="str">
        <f>IF(Table3[[#This Row],[Number of studies]]="","",IF('Cost Comparison Input'!$F$6&gt;='Tables for Graphs'!B59+1,B60*'Cost Comparison Input'!$G$32,""))</f>
        <v/>
      </c>
      <c r="H60" t="str">
        <f>Table3[[#This Row],[Number of studies]]</f>
        <v/>
      </c>
      <c r="I60" t="str">
        <f>IF(Table3[[#This Row],[Number of studies]]="","",Table3[[#This Row],[Monthly fixed cost FEES]]+Table3[[#This Row],[Per study cost FEES]])</f>
        <v/>
      </c>
      <c r="J60" t="str">
        <f>IF(Table3[[#This Row],[Number of studies]]="","",Table3[[#This Row],[Monthly fixed cost MBS]]+Table3[[#This Row],[Per study cost MBS]])</f>
        <v/>
      </c>
      <c r="N60">
        <v>58</v>
      </c>
      <c r="O60">
        <f t="shared" si="1"/>
        <v>0</v>
      </c>
      <c r="P60">
        <f t="shared" si="0"/>
        <v>0</v>
      </c>
    </row>
    <row r="61" spans="2:16" x14ac:dyDescent="0.35">
      <c r="B61" s="44" t="str">
        <f>IF(B60="","",IF('Cost Comparison Input'!$F$6&gt;=B60+1,B60+1,""))</f>
        <v/>
      </c>
      <c r="C61" s="45" t="str">
        <f>IF(Table3[[#This Row],[Number of studies]]="","",IF('Cost Comparison Input'!$F$6&gt;='Tables for Graphs'!B60+1,'Cost Comparison Input'!$F$16,""))</f>
        <v/>
      </c>
      <c r="D61" s="45" t="str">
        <f>IF(Table3[[#This Row],[Number of studies]]="","",IF('Cost Comparison Input'!$F$6&gt;='Tables for Graphs'!B60+1,'Cost Comparison Input'!$G$16,""))</f>
        <v/>
      </c>
      <c r="E61" s="42" t="str">
        <f>IF(Table3[[#This Row],[Number of studies]]="","",IF('Cost Comparison Input'!$F$6&gt;='Tables for Graphs'!B60+1,B61*'Cost Comparison Input'!$F$32,""))</f>
        <v/>
      </c>
      <c r="F61" s="46" t="str">
        <f>IF(Table3[[#This Row],[Number of studies]]="","",IF('Cost Comparison Input'!$F$6&gt;='Tables for Graphs'!B60+1,B61*'Cost Comparison Input'!$G$32,""))</f>
        <v/>
      </c>
      <c r="H61" t="str">
        <f>Table3[[#This Row],[Number of studies]]</f>
        <v/>
      </c>
      <c r="I61" t="str">
        <f>IF(Table3[[#This Row],[Number of studies]]="","",Table3[[#This Row],[Monthly fixed cost FEES]]+Table3[[#This Row],[Per study cost FEES]])</f>
        <v/>
      </c>
      <c r="J61" t="str">
        <f>IF(Table3[[#This Row],[Number of studies]]="","",Table3[[#This Row],[Monthly fixed cost MBS]]+Table3[[#This Row],[Per study cost MBS]])</f>
        <v/>
      </c>
      <c r="N61">
        <v>59</v>
      </c>
      <c r="O61">
        <f t="shared" si="1"/>
        <v>0</v>
      </c>
      <c r="P61">
        <f t="shared" si="0"/>
        <v>0</v>
      </c>
    </row>
    <row r="62" spans="2:16" x14ac:dyDescent="0.35">
      <c r="B62" s="44" t="str">
        <f>IF(B61="","",IF('Cost Comparison Input'!$F$6&gt;=B61+1,B61+1,""))</f>
        <v/>
      </c>
      <c r="C62" s="45" t="str">
        <f>IF(Table3[[#This Row],[Number of studies]]="","",IF('Cost Comparison Input'!$F$6&gt;='Tables for Graphs'!B61+1,'Cost Comparison Input'!$F$16,""))</f>
        <v/>
      </c>
      <c r="D62" s="45" t="str">
        <f>IF(Table3[[#This Row],[Number of studies]]="","",IF('Cost Comparison Input'!$F$6&gt;='Tables for Graphs'!B61+1,'Cost Comparison Input'!$G$16,""))</f>
        <v/>
      </c>
      <c r="E62" s="50" t="str">
        <f>IF(Table3[[#This Row],[Number of studies]]="","",IF('Cost Comparison Input'!$F$6&gt;='Tables for Graphs'!B61+1,B62*'Cost Comparison Input'!$F$32,""))</f>
        <v/>
      </c>
      <c r="F62" s="46" t="str">
        <f>IF(Table3[[#This Row],[Number of studies]]="","",IF('Cost Comparison Input'!$F$6&gt;='Tables for Graphs'!B61+1,B62*'Cost Comparison Input'!$G$32,""))</f>
        <v/>
      </c>
      <c r="H62" t="str">
        <f>Table3[[#This Row],[Number of studies]]</f>
        <v/>
      </c>
      <c r="I62" t="str">
        <f>IF(Table3[[#This Row],[Number of studies]]="","",Table3[[#This Row],[Monthly fixed cost FEES]]+Table3[[#This Row],[Per study cost FEES]])</f>
        <v/>
      </c>
      <c r="J62" t="str">
        <f>IF(Table3[[#This Row],[Number of studies]]="","",Table3[[#This Row],[Monthly fixed cost MBS]]+Table3[[#This Row],[Per study cost MBS]])</f>
        <v/>
      </c>
      <c r="N62">
        <v>60</v>
      </c>
      <c r="O62">
        <f t="shared" si="1"/>
        <v>0</v>
      </c>
      <c r="P62">
        <f t="shared" si="0"/>
        <v>0</v>
      </c>
    </row>
    <row r="63" spans="2:16" x14ac:dyDescent="0.35">
      <c r="B63" s="44" t="str">
        <f>IF(B62="","",IF('Cost Comparison Input'!$F$6&gt;=B62+1,B62+1,""))</f>
        <v/>
      </c>
      <c r="C63" s="45" t="str">
        <f>IF(Table3[[#This Row],[Number of studies]]="","",IF('Cost Comparison Input'!$F$6&gt;='Tables for Graphs'!B62+1,'Cost Comparison Input'!$F$16,""))</f>
        <v/>
      </c>
      <c r="D63" s="45" t="str">
        <f>IF(Table3[[#This Row],[Number of studies]]="","",IF('Cost Comparison Input'!$F$6&gt;='Tables for Graphs'!B62+1,'Cost Comparison Input'!$G$16,""))</f>
        <v/>
      </c>
      <c r="E63" s="42" t="str">
        <f>IF(Table3[[#This Row],[Number of studies]]="","",IF('Cost Comparison Input'!$F$6&gt;='Tables for Graphs'!B62+1,B63*'Cost Comparison Input'!$F$32,""))</f>
        <v/>
      </c>
      <c r="F63" s="46" t="str">
        <f>IF(Table3[[#This Row],[Number of studies]]="","",IF('Cost Comparison Input'!$F$6&gt;='Tables for Graphs'!B62+1,B63*'Cost Comparison Input'!$G$32,""))</f>
        <v/>
      </c>
      <c r="H63" t="str">
        <f>Table3[[#This Row],[Number of studies]]</f>
        <v/>
      </c>
      <c r="I63" t="str">
        <f>IF(Table3[[#This Row],[Number of studies]]="","",Table3[[#This Row],[Monthly fixed cost FEES]]+Table3[[#This Row],[Per study cost FEES]])</f>
        <v/>
      </c>
      <c r="J63" t="str">
        <f>IF(Table3[[#This Row],[Number of studies]]="","",Table3[[#This Row],[Monthly fixed cost MBS]]+Table3[[#This Row],[Per study cost MBS]])</f>
        <v/>
      </c>
      <c r="N63">
        <v>61</v>
      </c>
      <c r="O63">
        <f t="shared" si="1"/>
        <v>0</v>
      </c>
      <c r="P63">
        <f t="shared" si="0"/>
        <v>0</v>
      </c>
    </row>
    <row r="64" spans="2:16" x14ac:dyDescent="0.35">
      <c r="B64" s="44" t="str">
        <f>IF(B63="","",IF('Cost Comparison Input'!$F$6&gt;=B63+1,B63+1,""))</f>
        <v/>
      </c>
      <c r="C64" s="45" t="str">
        <f>IF(Table3[[#This Row],[Number of studies]]="","",IF('Cost Comparison Input'!$F$6&gt;='Tables for Graphs'!B63+1,'Cost Comparison Input'!$F$16,""))</f>
        <v/>
      </c>
      <c r="D64" s="45" t="str">
        <f>IF(Table3[[#This Row],[Number of studies]]="","",IF('Cost Comparison Input'!$F$6&gt;='Tables for Graphs'!B63+1,'Cost Comparison Input'!$G$16,""))</f>
        <v/>
      </c>
      <c r="E64" s="50" t="str">
        <f>IF(Table3[[#This Row],[Number of studies]]="","",IF('Cost Comparison Input'!$F$6&gt;='Tables for Graphs'!B63+1,B64*'Cost Comparison Input'!$F$32,""))</f>
        <v/>
      </c>
      <c r="F64" s="46" t="str">
        <f>IF(Table3[[#This Row],[Number of studies]]="","",IF('Cost Comparison Input'!$F$6&gt;='Tables for Graphs'!B63+1,B64*'Cost Comparison Input'!$G$32,""))</f>
        <v/>
      </c>
      <c r="H64" t="str">
        <f>Table3[[#This Row],[Number of studies]]</f>
        <v/>
      </c>
      <c r="I64" t="str">
        <f>IF(Table3[[#This Row],[Number of studies]]="","",Table3[[#This Row],[Monthly fixed cost FEES]]+Table3[[#This Row],[Per study cost FEES]])</f>
        <v/>
      </c>
      <c r="J64" t="str">
        <f>IF(Table3[[#This Row],[Number of studies]]="","",Table3[[#This Row],[Monthly fixed cost MBS]]+Table3[[#This Row],[Per study cost MBS]])</f>
        <v/>
      </c>
      <c r="N64">
        <v>62</v>
      </c>
      <c r="O64">
        <f t="shared" si="1"/>
        <v>0</v>
      </c>
      <c r="P64">
        <f t="shared" si="0"/>
        <v>0</v>
      </c>
    </row>
    <row r="65" spans="2:16" x14ac:dyDescent="0.35">
      <c r="B65" s="44" t="str">
        <f>IF(B64="","",IF('Cost Comparison Input'!$F$6&gt;=B64+1,B64+1,""))</f>
        <v/>
      </c>
      <c r="C65" s="45" t="str">
        <f>IF(Table3[[#This Row],[Number of studies]]="","",IF('Cost Comparison Input'!$F$6&gt;='Tables for Graphs'!B64+1,'Cost Comparison Input'!$F$16,""))</f>
        <v/>
      </c>
      <c r="D65" s="45" t="str">
        <f>IF(Table3[[#This Row],[Number of studies]]="","",IF('Cost Comparison Input'!$F$6&gt;='Tables for Graphs'!B64+1,'Cost Comparison Input'!$G$16,""))</f>
        <v/>
      </c>
      <c r="E65" s="42" t="str">
        <f>IF(Table3[[#This Row],[Number of studies]]="","",IF('Cost Comparison Input'!$F$6&gt;='Tables for Graphs'!B64+1,B65*'Cost Comparison Input'!$F$32,""))</f>
        <v/>
      </c>
      <c r="F65" s="46" t="str">
        <f>IF(Table3[[#This Row],[Number of studies]]="","",IF('Cost Comparison Input'!$F$6&gt;='Tables for Graphs'!B64+1,B65*'Cost Comparison Input'!$G$32,""))</f>
        <v/>
      </c>
      <c r="H65" t="str">
        <f>Table3[[#This Row],[Number of studies]]</f>
        <v/>
      </c>
      <c r="I65" t="str">
        <f>IF(Table3[[#This Row],[Number of studies]]="","",Table3[[#This Row],[Monthly fixed cost FEES]]+Table3[[#This Row],[Per study cost FEES]])</f>
        <v/>
      </c>
      <c r="J65" t="str">
        <f>IF(Table3[[#This Row],[Number of studies]]="","",Table3[[#This Row],[Monthly fixed cost MBS]]+Table3[[#This Row],[Per study cost MBS]])</f>
        <v/>
      </c>
      <c r="N65">
        <v>63</v>
      </c>
      <c r="O65">
        <f t="shared" si="1"/>
        <v>0</v>
      </c>
      <c r="P65">
        <f t="shared" si="0"/>
        <v>0</v>
      </c>
    </row>
    <row r="66" spans="2:16" x14ac:dyDescent="0.35">
      <c r="B66" s="44" t="str">
        <f>IF(B65="","",IF('Cost Comparison Input'!$F$6&gt;=B65+1,B65+1,""))</f>
        <v/>
      </c>
      <c r="C66" s="45" t="str">
        <f>IF(Table3[[#This Row],[Number of studies]]="","",IF('Cost Comparison Input'!$F$6&gt;='Tables for Graphs'!B65+1,'Cost Comparison Input'!$F$16,""))</f>
        <v/>
      </c>
      <c r="D66" s="45" t="str">
        <f>IF(Table3[[#This Row],[Number of studies]]="","",IF('Cost Comparison Input'!$F$6&gt;='Tables for Graphs'!B65+1,'Cost Comparison Input'!$G$16,""))</f>
        <v/>
      </c>
      <c r="E66" s="50" t="str">
        <f>IF(Table3[[#This Row],[Number of studies]]="","",IF('Cost Comparison Input'!$F$6&gt;='Tables for Graphs'!B65+1,B66*'Cost Comparison Input'!$F$32,""))</f>
        <v/>
      </c>
      <c r="F66" s="46" t="str">
        <f>IF(Table3[[#This Row],[Number of studies]]="","",IF('Cost Comparison Input'!$F$6&gt;='Tables for Graphs'!B65+1,B66*'Cost Comparison Input'!$G$32,""))</f>
        <v/>
      </c>
      <c r="H66" t="str">
        <f>Table3[[#This Row],[Number of studies]]</f>
        <v/>
      </c>
      <c r="I66" t="str">
        <f>IF(Table3[[#This Row],[Number of studies]]="","",Table3[[#This Row],[Monthly fixed cost FEES]]+Table3[[#This Row],[Per study cost FEES]])</f>
        <v/>
      </c>
      <c r="J66" t="str">
        <f>IF(Table3[[#This Row],[Number of studies]]="","",Table3[[#This Row],[Monthly fixed cost MBS]]+Table3[[#This Row],[Per study cost MBS]])</f>
        <v/>
      </c>
      <c r="N66">
        <v>64</v>
      </c>
      <c r="O66">
        <f t="shared" si="1"/>
        <v>0</v>
      </c>
      <c r="P66">
        <f t="shared" si="0"/>
        <v>0</v>
      </c>
    </row>
    <row r="67" spans="2:16" x14ac:dyDescent="0.35">
      <c r="B67" s="44" t="str">
        <f>IF(B66="","",IF('Cost Comparison Input'!$F$6&gt;=B66+1,B66+1,""))</f>
        <v/>
      </c>
      <c r="C67" s="45" t="str">
        <f>IF(Table3[[#This Row],[Number of studies]]="","",IF('Cost Comparison Input'!$F$6&gt;='Tables for Graphs'!B66+1,'Cost Comparison Input'!$F$16,""))</f>
        <v/>
      </c>
      <c r="D67" s="45" t="str">
        <f>IF(Table3[[#This Row],[Number of studies]]="","",IF('Cost Comparison Input'!$F$6&gt;='Tables for Graphs'!B66+1,'Cost Comparison Input'!$G$16,""))</f>
        <v/>
      </c>
      <c r="E67" s="42" t="str">
        <f>IF(Table3[[#This Row],[Number of studies]]="","",IF('Cost Comparison Input'!$F$6&gt;='Tables for Graphs'!B66+1,B67*'Cost Comparison Input'!$F$32,""))</f>
        <v/>
      </c>
      <c r="F67" s="46" t="str">
        <f>IF(Table3[[#This Row],[Number of studies]]="","",IF('Cost Comparison Input'!$F$6&gt;='Tables for Graphs'!B66+1,B67*'Cost Comparison Input'!$G$32,""))</f>
        <v/>
      </c>
      <c r="H67" t="str">
        <f>Table3[[#This Row],[Number of studies]]</f>
        <v/>
      </c>
      <c r="I67" t="str">
        <f>IF(Table3[[#This Row],[Number of studies]]="","",Table3[[#This Row],[Monthly fixed cost FEES]]+Table3[[#This Row],[Per study cost FEES]])</f>
        <v/>
      </c>
      <c r="J67" t="str">
        <f>IF(Table3[[#This Row],[Number of studies]]="","",Table3[[#This Row],[Monthly fixed cost MBS]]+Table3[[#This Row],[Per study cost MBS]])</f>
        <v/>
      </c>
      <c r="N67">
        <v>65</v>
      </c>
      <c r="O67">
        <f t="shared" si="1"/>
        <v>0</v>
      </c>
      <c r="P67">
        <f t="shared" si="0"/>
        <v>0</v>
      </c>
    </row>
    <row r="68" spans="2:16" x14ac:dyDescent="0.35">
      <c r="B68" s="44" t="str">
        <f>IF(B67="","",IF('Cost Comparison Input'!$F$6&gt;=B67+1,B67+1,""))</f>
        <v/>
      </c>
      <c r="C68" s="45" t="str">
        <f>IF(Table3[[#This Row],[Number of studies]]="","",IF('Cost Comparison Input'!$F$6&gt;='Tables for Graphs'!B67+1,'Cost Comparison Input'!$F$16,""))</f>
        <v/>
      </c>
      <c r="D68" s="45" t="str">
        <f>IF(Table3[[#This Row],[Number of studies]]="","",IF('Cost Comparison Input'!$F$6&gt;='Tables for Graphs'!B67+1,'Cost Comparison Input'!$G$16,""))</f>
        <v/>
      </c>
      <c r="E68" s="50" t="str">
        <f>IF(Table3[[#This Row],[Number of studies]]="","",IF('Cost Comparison Input'!$F$6&gt;='Tables for Graphs'!B67+1,B68*'Cost Comparison Input'!$F$32,""))</f>
        <v/>
      </c>
      <c r="F68" s="46" t="str">
        <f>IF(Table3[[#This Row],[Number of studies]]="","",IF('Cost Comparison Input'!$F$6&gt;='Tables for Graphs'!B67+1,B68*'Cost Comparison Input'!$G$32,""))</f>
        <v/>
      </c>
      <c r="H68" t="str">
        <f>Table3[[#This Row],[Number of studies]]</f>
        <v/>
      </c>
      <c r="I68" t="str">
        <f>IF(Table3[[#This Row],[Number of studies]]="","",Table3[[#This Row],[Monthly fixed cost FEES]]+Table3[[#This Row],[Per study cost FEES]])</f>
        <v/>
      </c>
      <c r="J68" t="str">
        <f>IF(Table3[[#This Row],[Number of studies]]="","",Table3[[#This Row],[Monthly fixed cost MBS]]+Table3[[#This Row],[Per study cost MBS]])</f>
        <v/>
      </c>
      <c r="N68">
        <v>66</v>
      </c>
      <c r="O68">
        <f t="shared" si="1"/>
        <v>0</v>
      </c>
      <c r="P68">
        <f t="shared" ref="P68:P102" si="2">$L$3-$M$3</f>
        <v>0</v>
      </c>
    </row>
    <row r="69" spans="2:16" x14ac:dyDescent="0.35">
      <c r="B69" s="44" t="str">
        <f>IF(B68="","",IF('Cost Comparison Input'!$F$6&gt;=B68+1,B68+1,""))</f>
        <v/>
      </c>
      <c r="C69" s="45" t="str">
        <f>IF(Table3[[#This Row],[Number of studies]]="","",IF('Cost Comparison Input'!$F$6&gt;='Tables for Graphs'!B68+1,'Cost Comparison Input'!$F$16,""))</f>
        <v/>
      </c>
      <c r="D69" s="45" t="str">
        <f>IF(Table3[[#This Row],[Number of studies]]="","",IF('Cost Comparison Input'!$F$6&gt;='Tables for Graphs'!B68+1,'Cost Comparison Input'!$G$16,""))</f>
        <v/>
      </c>
      <c r="E69" s="42" t="str">
        <f>IF(Table3[[#This Row],[Number of studies]]="","",IF('Cost Comparison Input'!$F$6&gt;='Tables for Graphs'!B68+1,B69*'Cost Comparison Input'!$F$32,""))</f>
        <v/>
      </c>
      <c r="F69" s="46" t="str">
        <f>IF(Table3[[#This Row],[Number of studies]]="","",IF('Cost Comparison Input'!$F$6&gt;='Tables for Graphs'!B68+1,B69*'Cost Comparison Input'!$G$32,""))</f>
        <v/>
      </c>
      <c r="H69" t="str">
        <f>Table3[[#This Row],[Number of studies]]</f>
        <v/>
      </c>
      <c r="I69" t="str">
        <f>IF(Table3[[#This Row],[Number of studies]]="","",Table3[[#This Row],[Monthly fixed cost FEES]]+Table3[[#This Row],[Per study cost FEES]])</f>
        <v/>
      </c>
      <c r="J69" t="str">
        <f>IF(Table3[[#This Row],[Number of studies]]="","",Table3[[#This Row],[Monthly fixed cost MBS]]+Table3[[#This Row],[Per study cost MBS]])</f>
        <v/>
      </c>
      <c r="N69">
        <v>67</v>
      </c>
      <c r="O69">
        <f t="shared" ref="O69:O102" si="3">O68+P69</f>
        <v>0</v>
      </c>
      <c r="P69">
        <f t="shared" si="2"/>
        <v>0</v>
      </c>
    </row>
    <row r="70" spans="2:16" x14ac:dyDescent="0.35">
      <c r="B70" s="44" t="str">
        <f>IF(B69="","",IF('Cost Comparison Input'!$F$6&gt;=B69+1,B69+1,""))</f>
        <v/>
      </c>
      <c r="C70" s="45" t="str">
        <f>IF(Table3[[#This Row],[Number of studies]]="","",IF('Cost Comparison Input'!$F$6&gt;='Tables for Graphs'!B69+1,'Cost Comparison Input'!$F$16,""))</f>
        <v/>
      </c>
      <c r="D70" s="45" t="str">
        <f>IF(Table3[[#This Row],[Number of studies]]="","",IF('Cost Comparison Input'!$F$6&gt;='Tables for Graphs'!B69+1,'Cost Comparison Input'!$G$16,""))</f>
        <v/>
      </c>
      <c r="E70" s="50" t="str">
        <f>IF(Table3[[#This Row],[Number of studies]]="","",IF('Cost Comparison Input'!$F$6&gt;='Tables for Graphs'!B69+1,B70*'Cost Comparison Input'!$F$32,""))</f>
        <v/>
      </c>
      <c r="F70" s="46" t="str">
        <f>IF(Table3[[#This Row],[Number of studies]]="","",IF('Cost Comparison Input'!$F$6&gt;='Tables for Graphs'!B69+1,B70*'Cost Comparison Input'!$G$32,""))</f>
        <v/>
      </c>
      <c r="H70" t="str">
        <f>Table3[[#This Row],[Number of studies]]</f>
        <v/>
      </c>
      <c r="I70" t="str">
        <f>IF(Table3[[#This Row],[Number of studies]]="","",Table3[[#This Row],[Monthly fixed cost FEES]]+Table3[[#This Row],[Per study cost FEES]])</f>
        <v/>
      </c>
      <c r="J70" t="str">
        <f>IF(Table3[[#This Row],[Number of studies]]="","",Table3[[#This Row],[Monthly fixed cost MBS]]+Table3[[#This Row],[Per study cost MBS]])</f>
        <v/>
      </c>
      <c r="N70">
        <v>68</v>
      </c>
      <c r="O70">
        <f t="shared" si="3"/>
        <v>0</v>
      </c>
      <c r="P70">
        <f t="shared" si="2"/>
        <v>0</v>
      </c>
    </row>
    <row r="71" spans="2:16" x14ac:dyDescent="0.35">
      <c r="B71" s="44" t="str">
        <f>IF(B70="","",IF('Cost Comparison Input'!$F$6&gt;=B70+1,B70+1,""))</f>
        <v/>
      </c>
      <c r="C71" s="45" t="str">
        <f>IF(Table3[[#This Row],[Number of studies]]="","",IF('Cost Comparison Input'!$F$6&gt;='Tables for Graphs'!B70+1,'Cost Comparison Input'!$F$16,""))</f>
        <v/>
      </c>
      <c r="D71" s="45" t="str">
        <f>IF(Table3[[#This Row],[Number of studies]]="","",IF('Cost Comparison Input'!$F$6&gt;='Tables for Graphs'!B70+1,'Cost Comparison Input'!$G$16,""))</f>
        <v/>
      </c>
      <c r="E71" s="42" t="str">
        <f>IF(Table3[[#This Row],[Number of studies]]="","",IF('Cost Comparison Input'!$F$6&gt;='Tables for Graphs'!B70+1,B71*'Cost Comparison Input'!$F$32,""))</f>
        <v/>
      </c>
      <c r="F71" s="46" t="str">
        <f>IF(Table3[[#This Row],[Number of studies]]="","",IF('Cost Comparison Input'!$F$6&gt;='Tables for Graphs'!B70+1,B71*'Cost Comparison Input'!$G$32,""))</f>
        <v/>
      </c>
      <c r="H71" t="str">
        <f>Table3[[#This Row],[Number of studies]]</f>
        <v/>
      </c>
      <c r="I71" t="str">
        <f>IF(Table3[[#This Row],[Number of studies]]="","",Table3[[#This Row],[Monthly fixed cost FEES]]+Table3[[#This Row],[Per study cost FEES]])</f>
        <v/>
      </c>
      <c r="J71" t="str">
        <f>IF(Table3[[#This Row],[Number of studies]]="","",Table3[[#This Row],[Monthly fixed cost MBS]]+Table3[[#This Row],[Per study cost MBS]])</f>
        <v/>
      </c>
      <c r="N71">
        <v>69</v>
      </c>
      <c r="O71">
        <f t="shared" si="3"/>
        <v>0</v>
      </c>
      <c r="P71">
        <f t="shared" si="2"/>
        <v>0</v>
      </c>
    </row>
    <row r="72" spans="2:16" x14ac:dyDescent="0.35">
      <c r="B72" s="44" t="str">
        <f>IF(B71="","",IF('Cost Comparison Input'!$F$6&gt;=B71+1,B71+1,""))</f>
        <v/>
      </c>
      <c r="C72" s="45" t="str">
        <f>IF(Table3[[#This Row],[Number of studies]]="","",IF('Cost Comparison Input'!$F$6&gt;='Tables for Graphs'!B71+1,'Cost Comparison Input'!$F$16,""))</f>
        <v/>
      </c>
      <c r="D72" s="45" t="str">
        <f>IF(Table3[[#This Row],[Number of studies]]="","",IF('Cost Comparison Input'!$F$6&gt;='Tables for Graphs'!B71+1,'Cost Comparison Input'!$G$16,""))</f>
        <v/>
      </c>
      <c r="E72" s="50" t="str">
        <f>IF(Table3[[#This Row],[Number of studies]]="","",IF('Cost Comparison Input'!$F$6&gt;='Tables for Graphs'!B71+1,B72*'Cost Comparison Input'!$F$32,""))</f>
        <v/>
      </c>
      <c r="F72" s="46" t="str">
        <f>IF(Table3[[#This Row],[Number of studies]]="","",IF('Cost Comparison Input'!$F$6&gt;='Tables for Graphs'!B71+1,B72*'Cost Comparison Input'!$G$32,""))</f>
        <v/>
      </c>
      <c r="H72" t="str">
        <f>Table3[[#This Row],[Number of studies]]</f>
        <v/>
      </c>
      <c r="I72" t="str">
        <f>IF(Table3[[#This Row],[Number of studies]]="","",Table3[[#This Row],[Monthly fixed cost FEES]]+Table3[[#This Row],[Per study cost FEES]])</f>
        <v/>
      </c>
      <c r="J72" t="str">
        <f>IF(Table3[[#This Row],[Number of studies]]="","",Table3[[#This Row],[Monthly fixed cost MBS]]+Table3[[#This Row],[Per study cost MBS]])</f>
        <v/>
      </c>
      <c r="N72">
        <v>70</v>
      </c>
      <c r="O72">
        <f t="shared" si="3"/>
        <v>0</v>
      </c>
      <c r="P72">
        <f t="shared" si="2"/>
        <v>0</v>
      </c>
    </row>
    <row r="73" spans="2:16" x14ac:dyDescent="0.35">
      <c r="B73" s="44" t="str">
        <f>IF(B72="","",IF('Cost Comparison Input'!$F$6&gt;=B72+1,B72+1,""))</f>
        <v/>
      </c>
      <c r="C73" s="45" t="str">
        <f>IF(Table3[[#This Row],[Number of studies]]="","",IF('Cost Comparison Input'!$F$6&gt;='Tables for Graphs'!B72+1,'Cost Comparison Input'!$F$16,""))</f>
        <v/>
      </c>
      <c r="D73" s="45" t="str">
        <f>IF(Table3[[#This Row],[Number of studies]]="","",IF('Cost Comparison Input'!$F$6&gt;='Tables for Graphs'!B72+1,'Cost Comparison Input'!$G$16,""))</f>
        <v/>
      </c>
      <c r="E73" s="42" t="str">
        <f>IF(Table3[[#This Row],[Number of studies]]="","",IF('Cost Comparison Input'!$F$6&gt;='Tables for Graphs'!B72+1,B73*'Cost Comparison Input'!$F$32,""))</f>
        <v/>
      </c>
      <c r="F73" s="46" t="str">
        <f>IF(Table3[[#This Row],[Number of studies]]="","",IF('Cost Comparison Input'!$F$6&gt;='Tables for Graphs'!B72+1,B73*'Cost Comparison Input'!$G$32,""))</f>
        <v/>
      </c>
      <c r="H73" t="str">
        <f>Table3[[#This Row],[Number of studies]]</f>
        <v/>
      </c>
      <c r="I73" t="str">
        <f>IF(Table3[[#This Row],[Number of studies]]="","",Table3[[#This Row],[Monthly fixed cost FEES]]+Table3[[#This Row],[Per study cost FEES]])</f>
        <v/>
      </c>
      <c r="J73" t="str">
        <f>IF(Table3[[#This Row],[Number of studies]]="","",Table3[[#This Row],[Monthly fixed cost MBS]]+Table3[[#This Row],[Per study cost MBS]])</f>
        <v/>
      </c>
      <c r="N73">
        <v>71</v>
      </c>
      <c r="O73">
        <f t="shared" si="3"/>
        <v>0</v>
      </c>
      <c r="P73">
        <f t="shared" si="2"/>
        <v>0</v>
      </c>
    </row>
    <row r="74" spans="2:16" x14ac:dyDescent="0.35">
      <c r="B74" s="44" t="str">
        <f>IF(B73="","",IF('Cost Comparison Input'!$F$6&gt;=B73+1,B73+1,""))</f>
        <v/>
      </c>
      <c r="C74" s="45" t="str">
        <f>IF(Table3[[#This Row],[Number of studies]]="","",IF('Cost Comparison Input'!$F$6&gt;='Tables for Graphs'!B73+1,'Cost Comparison Input'!$F$16,""))</f>
        <v/>
      </c>
      <c r="D74" s="45" t="str">
        <f>IF(Table3[[#This Row],[Number of studies]]="","",IF('Cost Comparison Input'!$F$6&gt;='Tables for Graphs'!B73+1,'Cost Comparison Input'!$G$16,""))</f>
        <v/>
      </c>
      <c r="E74" s="50" t="str">
        <f>IF(Table3[[#This Row],[Number of studies]]="","",IF('Cost Comparison Input'!$F$6&gt;='Tables for Graphs'!B73+1,B74*'Cost Comparison Input'!$F$32,""))</f>
        <v/>
      </c>
      <c r="F74" s="46" t="str">
        <f>IF(Table3[[#This Row],[Number of studies]]="","",IF('Cost Comparison Input'!$F$6&gt;='Tables for Graphs'!B73+1,B74*'Cost Comparison Input'!$G$32,""))</f>
        <v/>
      </c>
      <c r="H74" t="str">
        <f>Table3[[#This Row],[Number of studies]]</f>
        <v/>
      </c>
      <c r="I74" t="str">
        <f>IF(Table3[[#This Row],[Number of studies]]="","",Table3[[#This Row],[Monthly fixed cost FEES]]+Table3[[#This Row],[Per study cost FEES]])</f>
        <v/>
      </c>
      <c r="J74" t="str">
        <f>IF(Table3[[#This Row],[Number of studies]]="","",Table3[[#This Row],[Monthly fixed cost MBS]]+Table3[[#This Row],[Per study cost MBS]])</f>
        <v/>
      </c>
      <c r="N74">
        <v>72</v>
      </c>
      <c r="O74">
        <f t="shared" si="3"/>
        <v>0</v>
      </c>
      <c r="P74">
        <f t="shared" si="2"/>
        <v>0</v>
      </c>
    </row>
    <row r="75" spans="2:16" x14ac:dyDescent="0.35">
      <c r="B75" s="44" t="str">
        <f>IF(B74="","",IF('Cost Comparison Input'!$F$6&gt;=B74+1,B74+1,""))</f>
        <v/>
      </c>
      <c r="C75" s="45" t="str">
        <f>IF(Table3[[#This Row],[Number of studies]]="","",IF('Cost Comparison Input'!$F$6&gt;='Tables for Graphs'!B74+1,'Cost Comparison Input'!$F$16,""))</f>
        <v/>
      </c>
      <c r="D75" s="45" t="str">
        <f>IF(Table3[[#This Row],[Number of studies]]="","",IF('Cost Comparison Input'!$F$6&gt;='Tables for Graphs'!B74+1,'Cost Comparison Input'!$G$16,""))</f>
        <v/>
      </c>
      <c r="E75" s="42" t="str">
        <f>IF(Table3[[#This Row],[Number of studies]]="","",IF('Cost Comparison Input'!$F$6&gt;='Tables for Graphs'!B74+1,B75*'Cost Comparison Input'!$F$32,""))</f>
        <v/>
      </c>
      <c r="F75" s="46" t="str">
        <f>IF(Table3[[#This Row],[Number of studies]]="","",IF('Cost Comparison Input'!$F$6&gt;='Tables for Graphs'!B74+1,B75*'Cost Comparison Input'!$G$32,""))</f>
        <v/>
      </c>
      <c r="H75" t="str">
        <f>Table3[[#This Row],[Number of studies]]</f>
        <v/>
      </c>
      <c r="I75" t="str">
        <f>IF(Table3[[#This Row],[Number of studies]]="","",Table3[[#This Row],[Monthly fixed cost FEES]]+Table3[[#This Row],[Per study cost FEES]])</f>
        <v/>
      </c>
      <c r="J75" t="str">
        <f>IF(Table3[[#This Row],[Number of studies]]="","",Table3[[#This Row],[Monthly fixed cost MBS]]+Table3[[#This Row],[Per study cost MBS]])</f>
        <v/>
      </c>
      <c r="N75">
        <v>73</v>
      </c>
      <c r="O75">
        <f t="shared" si="3"/>
        <v>0</v>
      </c>
      <c r="P75">
        <f t="shared" si="2"/>
        <v>0</v>
      </c>
    </row>
    <row r="76" spans="2:16" x14ac:dyDescent="0.35">
      <c r="B76" s="44" t="str">
        <f>IF(B75="","",IF('Cost Comparison Input'!$F$6&gt;=B75+1,B75+1,""))</f>
        <v/>
      </c>
      <c r="C76" s="45" t="str">
        <f>IF(Table3[[#This Row],[Number of studies]]="","",IF('Cost Comparison Input'!$F$6&gt;='Tables for Graphs'!B75+1,'Cost Comparison Input'!$F$16,""))</f>
        <v/>
      </c>
      <c r="D76" s="45" t="str">
        <f>IF(Table3[[#This Row],[Number of studies]]="","",IF('Cost Comparison Input'!$F$6&gt;='Tables for Graphs'!B75+1,'Cost Comparison Input'!$G$16,""))</f>
        <v/>
      </c>
      <c r="E76" s="50" t="str">
        <f>IF(Table3[[#This Row],[Number of studies]]="","",IF('Cost Comparison Input'!$F$6&gt;='Tables for Graphs'!B75+1,B76*'Cost Comparison Input'!$F$32,""))</f>
        <v/>
      </c>
      <c r="F76" s="46" t="str">
        <f>IF(Table3[[#This Row],[Number of studies]]="","",IF('Cost Comparison Input'!$F$6&gt;='Tables for Graphs'!B75+1,B76*'Cost Comparison Input'!$G$32,""))</f>
        <v/>
      </c>
      <c r="H76" t="str">
        <f>Table3[[#This Row],[Number of studies]]</f>
        <v/>
      </c>
      <c r="I76" t="str">
        <f>IF(Table3[[#This Row],[Number of studies]]="","",Table3[[#This Row],[Monthly fixed cost FEES]]+Table3[[#This Row],[Per study cost FEES]])</f>
        <v/>
      </c>
      <c r="J76" t="str">
        <f>IF(Table3[[#This Row],[Number of studies]]="","",Table3[[#This Row],[Monthly fixed cost MBS]]+Table3[[#This Row],[Per study cost MBS]])</f>
        <v/>
      </c>
      <c r="N76">
        <v>74</v>
      </c>
      <c r="O76">
        <f t="shared" si="3"/>
        <v>0</v>
      </c>
      <c r="P76">
        <f t="shared" si="2"/>
        <v>0</v>
      </c>
    </row>
    <row r="77" spans="2:16" x14ac:dyDescent="0.35">
      <c r="B77" s="44" t="str">
        <f>IF(B76="","",IF('Cost Comparison Input'!$F$6&gt;=B76+1,B76+1,""))</f>
        <v/>
      </c>
      <c r="C77" s="45" t="str">
        <f>IF(Table3[[#This Row],[Number of studies]]="","",IF('Cost Comparison Input'!$F$6&gt;='Tables for Graphs'!B76+1,'Cost Comparison Input'!$F$16,""))</f>
        <v/>
      </c>
      <c r="D77" s="45" t="str">
        <f>IF(Table3[[#This Row],[Number of studies]]="","",IF('Cost Comparison Input'!$F$6&gt;='Tables for Graphs'!B76+1,'Cost Comparison Input'!$G$16,""))</f>
        <v/>
      </c>
      <c r="E77" s="42" t="str">
        <f>IF(Table3[[#This Row],[Number of studies]]="","",IF('Cost Comparison Input'!$F$6&gt;='Tables for Graphs'!B76+1,B77*'Cost Comparison Input'!$F$32,""))</f>
        <v/>
      </c>
      <c r="F77" s="46" t="str">
        <f>IF(Table3[[#This Row],[Number of studies]]="","",IF('Cost Comparison Input'!$F$6&gt;='Tables for Graphs'!B76+1,B77*'Cost Comparison Input'!$G$32,""))</f>
        <v/>
      </c>
      <c r="H77" t="str">
        <f>Table3[[#This Row],[Number of studies]]</f>
        <v/>
      </c>
      <c r="I77" t="str">
        <f>IF(Table3[[#This Row],[Number of studies]]="","",Table3[[#This Row],[Monthly fixed cost FEES]]+Table3[[#This Row],[Per study cost FEES]])</f>
        <v/>
      </c>
      <c r="J77" t="str">
        <f>IF(Table3[[#This Row],[Number of studies]]="","",Table3[[#This Row],[Monthly fixed cost MBS]]+Table3[[#This Row],[Per study cost MBS]])</f>
        <v/>
      </c>
      <c r="N77">
        <v>75</v>
      </c>
      <c r="O77">
        <f t="shared" si="3"/>
        <v>0</v>
      </c>
      <c r="P77">
        <f t="shared" si="2"/>
        <v>0</v>
      </c>
    </row>
    <row r="78" spans="2:16" x14ac:dyDescent="0.35">
      <c r="B78" s="44" t="str">
        <f>IF(B77="","",IF('Cost Comparison Input'!$F$6&gt;=B77+1,B77+1,""))</f>
        <v/>
      </c>
      <c r="C78" s="45" t="str">
        <f>IF(Table3[[#This Row],[Number of studies]]="","",IF('Cost Comparison Input'!$F$6&gt;='Tables for Graphs'!B77+1,'Cost Comparison Input'!$F$16,""))</f>
        <v/>
      </c>
      <c r="D78" s="45" t="str">
        <f>IF(Table3[[#This Row],[Number of studies]]="","",IF('Cost Comparison Input'!$F$6&gt;='Tables for Graphs'!B77+1,'Cost Comparison Input'!$G$16,""))</f>
        <v/>
      </c>
      <c r="E78" s="50" t="str">
        <f>IF(Table3[[#This Row],[Number of studies]]="","",IF('Cost Comparison Input'!$F$6&gt;='Tables for Graphs'!B77+1,B78*'Cost Comparison Input'!$F$32,""))</f>
        <v/>
      </c>
      <c r="F78" s="46" t="str">
        <f>IF(Table3[[#This Row],[Number of studies]]="","",IF('Cost Comparison Input'!$F$6&gt;='Tables for Graphs'!B77+1,B78*'Cost Comparison Input'!$G$32,""))</f>
        <v/>
      </c>
      <c r="H78" t="str">
        <f>Table3[[#This Row],[Number of studies]]</f>
        <v/>
      </c>
      <c r="I78" t="str">
        <f>IF(Table3[[#This Row],[Number of studies]]="","",Table3[[#This Row],[Monthly fixed cost FEES]]+Table3[[#This Row],[Per study cost FEES]])</f>
        <v/>
      </c>
      <c r="J78" t="str">
        <f>IF(Table3[[#This Row],[Number of studies]]="","",Table3[[#This Row],[Monthly fixed cost MBS]]+Table3[[#This Row],[Per study cost MBS]])</f>
        <v/>
      </c>
      <c r="N78">
        <v>76</v>
      </c>
      <c r="O78">
        <f t="shared" si="3"/>
        <v>0</v>
      </c>
      <c r="P78">
        <f t="shared" si="2"/>
        <v>0</v>
      </c>
    </row>
    <row r="79" spans="2:16" x14ac:dyDescent="0.35">
      <c r="B79" s="44" t="str">
        <f>IF(B78="","",IF('Cost Comparison Input'!$F$6&gt;=B78+1,B78+1,""))</f>
        <v/>
      </c>
      <c r="C79" s="45" t="str">
        <f>IF(Table3[[#This Row],[Number of studies]]="","",IF('Cost Comparison Input'!$F$6&gt;='Tables for Graphs'!B78+1,'Cost Comparison Input'!$F$16,""))</f>
        <v/>
      </c>
      <c r="D79" s="45" t="str">
        <f>IF(Table3[[#This Row],[Number of studies]]="","",IF('Cost Comparison Input'!$F$6&gt;='Tables for Graphs'!B78+1,'Cost Comparison Input'!$G$16,""))</f>
        <v/>
      </c>
      <c r="E79" s="42" t="str">
        <f>IF(Table3[[#This Row],[Number of studies]]="","",IF('Cost Comparison Input'!$F$6&gt;='Tables for Graphs'!B78+1,B79*'Cost Comparison Input'!$F$32,""))</f>
        <v/>
      </c>
      <c r="F79" s="46" t="str">
        <f>IF(Table3[[#This Row],[Number of studies]]="","",IF('Cost Comparison Input'!$F$6&gt;='Tables for Graphs'!B78+1,B79*'Cost Comparison Input'!$G$32,""))</f>
        <v/>
      </c>
      <c r="H79" t="str">
        <f>Table3[[#This Row],[Number of studies]]</f>
        <v/>
      </c>
      <c r="I79" t="str">
        <f>IF(Table3[[#This Row],[Number of studies]]="","",Table3[[#This Row],[Monthly fixed cost FEES]]+Table3[[#This Row],[Per study cost FEES]])</f>
        <v/>
      </c>
      <c r="J79" t="str">
        <f>IF(Table3[[#This Row],[Number of studies]]="","",Table3[[#This Row],[Monthly fixed cost MBS]]+Table3[[#This Row],[Per study cost MBS]])</f>
        <v/>
      </c>
      <c r="N79">
        <v>77</v>
      </c>
      <c r="O79">
        <f t="shared" si="3"/>
        <v>0</v>
      </c>
      <c r="P79">
        <f t="shared" si="2"/>
        <v>0</v>
      </c>
    </row>
    <row r="80" spans="2:16" x14ac:dyDescent="0.35">
      <c r="B80" s="44" t="str">
        <f>IF(B79="","",IF('Cost Comparison Input'!$F$6&gt;=B79+1,B79+1,""))</f>
        <v/>
      </c>
      <c r="C80" s="45" t="str">
        <f>IF(Table3[[#This Row],[Number of studies]]="","",IF('Cost Comparison Input'!$F$6&gt;='Tables for Graphs'!B79+1,'Cost Comparison Input'!$F$16,""))</f>
        <v/>
      </c>
      <c r="D80" s="45" t="str">
        <f>IF(Table3[[#This Row],[Number of studies]]="","",IF('Cost Comparison Input'!$F$6&gt;='Tables for Graphs'!B79+1,'Cost Comparison Input'!$G$16,""))</f>
        <v/>
      </c>
      <c r="E80" s="50" t="str">
        <f>IF(Table3[[#This Row],[Number of studies]]="","",IF('Cost Comparison Input'!$F$6&gt;='Tables for Graphs'!B79+1,B80*'Cost Comparison Input'!$F$32,""))</f>
        <v/>
      </c>
      <c r="F80" s="46" t="str">
        <f>IF(Table3[[#This Row],[Number of studies]]="","",IF('Cost Comparison Input'!$F$6&gt;='Tables for Graphs'!B79+1,B80*'Cost Comparison Input'!$G$32,""))</f>
        <v/>
      </c>
      <c r="H80" t="str">
        <f>Table3[[#This Row],[Number of studies]]</f>
        <v/>
      </c>
      <c r="I80" t="str">
        <f>IF(Table3[[#This Row],[Number of studies]]="","",Table3[[#This Row],[Monthly fixed cost FEES]]+Table3[[#This Row],[Per study cost FEES]])</f>
        <v/>
      </c>
      <c r="J80" t="str">
        <f>IF(Table3[[#This Row],[Number of studies]]="","",Table3[[#This Row],[Monthly fixed cost MBS]]+Table3[[#This Row],[Per study cost MBS]])</f>
        <v/>
      </c>
      <c r="N80">
        <v>78</v>
      </c>
      <c r="O80">
        <f t="shared" si="3"/>
        <v>0</v>
      </c>
      <c r="P80">
        <f t="shared" si="2"/>
        <v>0</v>
      </c>
    </row>
    <row r="81" spans="2:16" x14ac:dyDescent="0.35">
      <c r="B81" s="44" t="str">
        <f>IF(B80="","",IF('Cost Comparison Input'!$F$6&gt;=B80+1,B80+1,""))</f>
        <v/>
      </c>
      <c r="C81" s="45" t="str">
        <f>IF(Table3[[#This Row],[Number of studies]]="","",IF('Cost Comparison Input'!$F$6&gt;='Tables for Graphs'!B80+1,'Cost Comparison Input'!$F$16,""))</f>
        <v/>
      </c>
      <c r="D81" s="45" t="str">
        <f>IF(Table3[[#This Row],[Number of studies]]="","",IF('Cost Comparison Input'!$F$6&gt;='Tables for Graphs'!B80+1,'Cost Comparison Input'!$G$16,""))</f>
        <v/>
      </c>
      <c r="E81" s="42" t="str">
        <f>IF(Table3[[#This Row],[Number of studies]]="","",IF('Cost Comparison Input'!$F$6&gt;='Tables for Graphs'!B80+1,B81*'Cost Comparison Input'!$F$32,""))</f>
        <v/>
      </c>
      <c r="F81" s="46" t="str">
        <f>IF(Table3[[#This Row],[Number of studies]]="","",IF('Cost Comparison Input'!$F$6&gt;='Tables for Graphs'!B80+1,B81*'Cost Comparison Input'!$G$32,""))</f>
        <v/>
      </c>
      <c r="H81" t="str">
        <f>Table3[[#This Row],[Number of studies]]</f>
        <v/>
      </c>
      <c r="I81" t="str">
        <f>IF(Table3[[#This Row],[Number of studies]]="","",Table3[[#This Row],[Monthly fixed cost FEES]]+Table3[[#This Row],[Per study cost FEES]])</f>
        <v/>
      </c>
      <c r="J81" t="str">
        <f>IF(Table3[[#This Row],[Number of studies]]="","",Table3[[#This Row],[Monthly fixed cost MBS]]+Table3[[#This Row],[Per study cost MBS]])</f>
        <v/>
      </c>
      <c r="N81">
        <v>79</v>
      </c>
      <c r="O81">
        <f t="shared" si="3"/>
        <v>0</v>
      </c>
      <c r="P81">
        <f t="shared" si="2"/>
        <v>0</v>
      </c>
    </row>
    <row r="82" spans="2:16" x14ac:dyDescent="0.35">
      <c r="B82" s="44" t="str">
        <f>IF(B81="","",IF('Cost Comparison Input'!$F$6&gt;=B81+1,B81+1,""))</f>
        <v/>
      </c>
      <c r="C82" s="45" t="str">
        <f>IF(Table3[[#This Row],[Number of studies]]="","",IF('Cost Comparison Input'!$F$6&gt;='Tables for Graphs'!B81+1,'Cost Comparison Input'!$F$16,""))</f>
        <v/>
      </c>
      <c r="D82" s="45" t="str">
        <f>IF(Table3[[#This Row],[Number of studies]]="","",IF('Cost Comparison Input'!$F$6&gt;='Tables for Graphs'!B81+1,'Cost Comparison Input'!$G$16,""))</f>
        <v/>
      </c>
      <c r="E82" s="50" t="str">
        <f>IF(Table3[[#This Row],[Number of studies]]="","",IF('Cost Comparison Input'!$F$6&gt;='Tables for Graphs'!B81+1,B82*'Cost Comparison Input'!$F$32,""))</f>
        <v/>
      </c>
      <c r="F82" s="46" t="str">
        <f>IF(Table3[[#This Row],[Number of studies]]="","",IF('Cost Comparison Input'!$F$6&gt;='Tables for Graphs'!B81+1,B82*'Cost Comparison Input'!$G$32,""))</f>
        <v/>
      </c>
      <c r="H82" t="str">
        <f>Table3[[#This Row],[Number of studies]]</f>
        <v/>
      </c>
      <c r="I82" t="str">
        <f>IF(Table3[[#This Row],[Number of studies]]="","",Table3[[#This Row],[Monthly fixed cost FEES]]+Table3[[#This Row],[Per study cost FEES]])</f>
        <v/>
      </c>
      <c r="J82" t="str">
        <f>IF(Table3[[#This Row],[Number of studies]]="","",Table3[[#This Row],[Monthly fixed cost MBS]]+Table3[[#This Row],[Per study cost MBS]])</f>
        <v/>
      </c>
      <c r="N82">
        <v>80</v>
      </c>
      <c r="O82">
        <f t="shared" si="3"/>
        <v>0</v>
      </c>
      <c r="P82">
        <f t="shared" si="2"/>
        <v>0</v>
      </c>
    </row>
    <row r="83" spans="2:16" x14ac:dyDescent="0.35">
      <c r="B83" s="44" t="str">
        <f>IF(B82="","",IF('Cost Comparison Input'!$F$6&gt;=B82+1,B82+1,""))</f>
        <v/>
      </c>
      <c r="C83" s="45" t="str">
        <f>IF(Table3[[#This Row],[Number of studies]]="","",IF('Cost Comparison Input'!$F$6&gt;='Tables for Graphs'!B82+1,'Cost Comparison Input'!$F$16,""))</f>
        <v/>
      </c>
      <c r="D83" s="45" t="str">
        <f>IF(Table3[[#This Row],[Number of studies]]="","",IF('Cost Comparison Input'!$F$6&gt;='Tables for Graphs'!B82+1,'Cost Comparison Input'!$G$16,""))</f>
        <v/>
      </c>
      <c r="E83" s="42" t="str">
        <f>IF(Table3[[#This Row],[Number of studies]]="","",IF('Cost Comparison Input'!$F$6&gt;='Tables for Graphs'!B82+1,B83*'Cost Comparison Input'!$F$32,""))</f>
        <v/>
      </c>
      <c r="F83" s="46" t="str">
        <f>IF(Table3[[#This Row],[Number of studies]]="","",IF('Cost Comparison Input'!$F$6&gt;='Tables for Graphs'!B82+1,B83*'Cost Comparison Input'!$G$32,""))</f>
        <v/>
      </c>
      <c r="H83" t="str">
        <f>Table3[[#This Row],[Number of studies]]</f>
        <v/>
      </c>
      <c r="I83" t="str">
        <f>IF(Table3[[#This Row],[Number of studies]]="","",Table3[[#This Row],[Monthly fixed cost FEES]]+Table3[[#This Row],[Per study cost FEES]])</f>
        <v/>
      </c>
      <c r="J83" t="str">
        <f>IF(Table3[[#This Row],[Number of studies]]="","",Table3[[#This Row],[Monthly fixed cost MBS]]+Table3[[#This Row],[Per study cost MBS]])</f>
        <v/>
      </c>
      <c r="N83">
        <v>81</v>
      </c>
      <c r="O83">
        <f t="shared" si="3"/>
        <v>0</v>
      </c>
      <c r="P83">
        <f t="shared" si="2"/>
        <v>0</v>
      </c>
    </row>
    <row r="84" spans="2:16" x14ac:dyDescent="0.35">
      <c r="B84" s="44" t="str">
        <f>IF(B83="","",IF('Cost Comparison Input'!$F$6&gt;=B83+1,B83+1,""))</f>
        <v/>
      </c>
      <c r="C84" s="45" t="str">
        <f>IF(Table3[[#This Row],[Number of studies]]="","",IF('Cost Comparison Input'!$F$6&gt;='Tables for Graphs'!B83+1,'Cost Comparison Input'!$F$16,""))</f>
        <v/>
      </c>
      <c r="D84" s="45" t="str">
        <f>IF(Table3[[#This Row],[Number of studies]]="","",IF('Cost Comparison Input'!$F$6&gt;='Tables for Graphs'!B83+1,'Cost Comparison Input'!$G$16,""))</f>
        <v/>
      </c>
      <c r="E84" s="50" t="str">
        <f>IF(Table3[[#This Row],[Number of studies]]="","",IF('Cost Comparison Input'!$F$6&gt;='Tables for Graphs'!B83+1,B84*'Cost Comparison Input'!$F$32,""))</f>
        <v/>
      </c>
      <c r="F84" s="46" t="str">
        <f>IF(Table3[[#This Row],[Number of studies]]="","",IF('Cost Comparison Input'!$F$6&gt;='Tables for Graphs'!B83+1,B84*'Cost Comparison Input'!$G$32,""))</f>
        <v/>
      </c>
      <c r="H84" t="str">
        <f>Table3[[#This Row],[Number of studies]]</f>
        <v/>
      </c>
      <c r="I84" t="str">
        <f>IF(Table3[[#This Row],[Number of studies]]="","",Table3[[#This Row],[Monthly fixed cost FEES]]+Table3[[#This Row],[Per study cost FEES]])</f>
        <v/>
      </c>
      <c r="J84" t="str">
        <f>IF(Table3[[#This Row],[Number of studies]]="","",Table3[[#This Row],[Monthly fixed cost MBS]]+Table3[[#This Row],[Per study cost MBS]])</f>
        <v/>
      </c>
      <c r="N84">
        <v>82</v>
      </c>
      <c r="O84">
        <f t="shared" si="3"/>
        <v>0</v>
      </c>
      <c r="P84">
        <f t="shared" si="2"/>
        <v>0</v>
      </c>
    </row>
    <row r="85" spans="2:16" x14ac:dyDescent="0.35">
      <c r="B85" s="44" t="str">
        <f>IF(B84="","",IF('Cost Comparison Input'!$F$6&gt;=B84+1,B84+1,""))</f>
        <v/>
      </c>
      <c r="C85" s="45" t="str">
        <f>IF(Table3[[#This Row],[Number of studies]]="","",IF('Cost Comparison Input'!$F$6&gt;='Tables for Graphs'!B84+1,'Cost Comparison Input'!$F$16,""))</f>
        <v/>
      </c>
      <c r="D85" s="45" t="str">
        <f>IF(Table3[[#This Row],[Number of studies]]="","",IF('Cost Comparison Input'!$F$6&gt;='Tables for Graphs'!B84+1,'Cost Comparison Input'!$G$16,""))</f>
        <v/>
      </c>
      <c r="E85" s="42" t="str">
        <f>IF(Table3[[#This Row],[Number of studies]]="","",IF('Cost Comparison Input'!$F$6&gt;='Tables for Graphs'!B84+1,B85*'Cost Comparison Input'!$F$32,""))</f>
        <v/>
      </c>
      <c r="F85" s="46" t="str">
        <f>IF(Table3[[#This Row],[Number of studies]]="","",IF('Cost Comparison Input'!$F$6&gt;='Tables for Graphs'!B84+1,B85*'Cost Comparison Input'!$G$32,""))</f>
        <v/>
      </c>
      <c r="H85" t="str">
        <f>Table3[[#This Row],[Number of studies]]</f>
        <v/>
      </c>
      <c r="I85" t="str">
        <f>IF(Table3[[#This Row],[Number of studies]]="","",Table3[[#This Row],[Monthly fixed cost FEES]]+Table3[[#This Row],[Per study cost FEES]])</f>
        <v/>
      </c>
      <c r="J85" t="str">
        <f>IF(Table3[[#This Row],[Number of studies]]="","",Table3[[#This Row],[Monthly fixed cost MBS]]+Table3[[#This Row],[Per study cost MBS]])</f>
        <v/>
      </c>
      <c r="N85">
        <v>83</v>
      </c>
      <c r="O85">
        <f t="shared" si="3"/>
        <v>0</v>
      </c>
      <c r="P85">
        <f t="shared" si="2"/>
        <v>0</v>
      </c>
    </row>
    <row r="86" spans="2:16" x14ac:dyDescent="0.35">
      <c r="B86" s="44" t="str">
        <f>IF(B85="","",IF('Cost Comparison Input'!$F$6&gt;=B85+1,B85+1,""))</f>
        <v/>
      </c>
      <c r="C86" s="45" t="str">
        <f>IF(Table3[[#This Row],[Number of studies]]="","",IF('Cost Comparison Input'!$F$6&gt;='Tables for Graphs'!B85+1,'Cost Comparison Input'!$F$16,""))</f>
        <v/>
      </c>
      <c r="D86" s="45" t="str">
        <f>IF(Table3[[#This Row],[Number of studies]]="","",IF('Cost Comparison Input'!$F$6&gt;='Tables for Graphs'!B85+1,'Cost Comparison Input'!$G$16,""))</f>
        <v/>
      </c>
      <c r="E86" s="50" t="str">
        <f>IF(Table3[[#This Row],[Number of studies]]="","",IF('Cost Comparison Input'!$F$6&gt;='Tables for Graphs'!B85+1,B86*'Cost Comparison Input'!$F$32,""))</f>
        <v/>
      </c>
      <c r="F86" s="46" t="str">
        <f>IF(Table3[[#This Row],[Number of studies]]="","",IF('Cost Comparison Input'!$F$6&gt;='Tables for Graphs'!B85+1,B86*'Cost Comparison Input'!$G$32,""))</f>
        <v/>
      </c>
      <c r="H86" t="str">
        <f>Table3[[#This Row],[Number of studies]]</f>
        <v/>
      </c>
      <c r="I86" t="str">
        <f>IF(Table3[[#This Row],[Number of studies]]="","",Table3[[#This Row],[Monthly fixed cost FEES]]+Table3[[#This Row],[Per study cost FEES]])</f>
        <v/>
      </c>
      <c r="J86" t="str">
        <f>IF(Table3[[#This Row],[Number of studies]]="","",Table3[[#This Row],[Monthly fixed cost MBS]]+Table3[[#This Row],[Per study cost MBS]])</f>
        <v/>
      </c>
      <c r="N86">
        <v>84</v>
      </c>
      <c r="O86">
        <f t="shared" si="3"/>
        <v>0</v>
      </c>
      <c r="P86">
        <f t="shared" si="2"/>
        <v>0</v>
      </c>
    </row>
    <row r="87" spans="2:16" x14ac:dyDescent="0.35">
      <c r="B87" s="44" t="str">
        <f>IF(B86="","",IF('Cost Comparison Input'!$F$6&gt;=B86+1,B86+1,""))</f>
        <v/>
      </c>
      <c r="C87" s="45" t="str">
        <f>IF(Table3[[#This Row],[Number of studies]]="","",IF('Cost Comparison Input'!$F$6&gt;='Tables for Graphs'!B86+1,'Cost Comparison Input'!$F$16,""))</f>
        <v/>
      </c>
      <c r="D87" s="45" t="str">
        <f>IF(Table3[[#This Row],[Number of studies]]="","",IF('Cost Comparison Input'!$F$6&gt;='Tables for Graphs'!B86+1,'Cost Comparison Input'!$G$16,""))</f>
        <v/>
      </c>
      <c r="E87" s="42" t="str">
        <f>IF(Table3[[#This Row],[Number of studies]]="","",IF('Cost Comparison Input'!$F$6&gt;='Tables for Graphs'!B86+1,B87*'Cost Comparison Input'!$F$32,""))</f>
        <v/>
      </c>
      <c r="F87" s="46" t="str">
        <f>IF(Table3[[#This Row],[Number of studies]]="","",IF('Cost Comparison Input'!$F$6&gt;='Tables for Graphs'!B86+1,B87*'Cost Comparison Input'!$G$32,""))</f>
        <v/>
      </c>
      <c r="H87" t="str">
        <f>Table3[[#This Row],[Number of studies]]</f>
        <v/>
      </c>
      <c r="I87" t="str">
        <f>IF(Table3[[#This Row],[Number of studies]]="","",Table3[[#This Row],[Monthly fixed cost FEES]]+Table3[[#This Row],[Per study cost FEES]])</f>
        <v/>
      </c>
      <c r="J87" t="str">
        <f>IF(Table3[[#This Row],[Number of studies]]="","",Table3[[#This Row],[Monthly fixed cost MBS]]+Table3[[#This Row],[Per study cost MBS]])</f>
        <v/>
      </c>
      <c r="N87">
        <v>85</v>
      </c>
      <c r="O87">
        <f t="shared" si="3"/>
        <v>0</v>
      </c>
      <c r="P87">
        <f t="shared" si="2"/>
        <v>0</v>
      </c>
    </row>
    <row r="88" spans="2:16" x14ac:dyDescent="0.35">
      <c r="B88" s="44" t="str">
        <f>IF(B87="","",IF('Cost Comparison Input'!$F$6&gt;=B87+1,B87+1,""))</f>
        <v/>
      </c>
      <c r="C88" s="45" t="str">
        <f>IF(Table3[[#This Row],[Number of studies]]="","",IF('Cost Comparison Input'!$F$6&gt;='Tables for Graphs'!B87+1,'Cost Comparison Input'!$F$16,""))</f>
        <v/>
      </c>
      <c r="D88" s="45" t="str">
        <f>IF(Table3[[#This Row],[Number of studies]]="","",IF('Cost Comparison Input'!$F$6&gt;='Tables for Graphs'!B87+1,'Cost Comparison Input'!$G$16,""))</f>
        <v/>
      </c>
      <c r="E88" s="50" t="str">
        <f>IF(Table3[[#This Row],[Number of studies]]="","",IF('Cost Comparison Input'!$F$6&gt;='Tables for Graphs'!B87+1,B88*'Cost Comparison Input'!$F$32,""))</f>
        <v/>
      </c>
      <c r="F88" s="46" t="str">
        <f>IF(Table3[[#This Row],[Number of studies]]="","",IF('Cost Comparison Input'!$F$6&gt;='Tables for Graphs'!B87+1,B88*'Cost Comparison Input'!$G$32,""))</f>
        <v/>
      </c>
      <c r="H88" t="str">
        <f>Table3[[#This Row],[Number of studies]]</f>
        <v/>
      </c>
      <c r="I88" t="str">
        <f>IF(Table3[[#This Row],[Number of studies]]="","",Table3[[#This Row],[Monthly fixed cost FEES]]+Table3[[#This Row],[Per study cost FEES]])</f>
        <v/>
      </c>
      <c r="J88" t="str">
        <f>IF(Table3[[#This Row],[Number of studies]]="","",Table3[[#This Row],[Monthly fixed cost MBS]]+Table3[[#This Row],[Per study cost MBS]])</f>
        <v/>
      </c>
      <c r="N88">
        <v>86</v>
      </c>
      <c r="O88">
        <f t="shared" si="3"/>
        <v>0</v>
      </c>
      <c r="P88">
        <f t="shared" si="2"/>
        <v>0</v>
      </c>
    </row>
    <row r="89" spans="2:16" x14ac:dyDescent="0.35">
      <c r="B89" s="44" t="str">
        <f>IF(B88="","",IF('Cost Comparison Input'!$F$6&gt;=B88+1,B88+1,""))</f>
        <v/>
      </c>
      <c r="C89" s="45" t="str">
        <f>IF(Table3[[#This Row],[Number of studies]]="","",IF('Cost Comparison Input'!$F$6&gt;='Tables for Graphs'!B88+1,'Cost Comparison Input'!$F$16,""))</f>
        <v/>
      </c>
      <c r="D89" s="45" t="str">
        <f>IF(Table3[[#This Row],[Number of studies]]="","",IF('Cost Comparison Input'!$F$6&gt;='Tables for Graphs'!B88+1,'Cost Comparison Input'!$G$16,""))</f>
        <v/>
      </c>
      <c r="E89" s="42" t="str">
        <f>IF(Table3[[#This Row],[Number of studies]]="","",IF('Cost Comparison Input'!$F$6&gt;='Tables for Graphs'!B88+1,B89*'Cost Comparison Input'!$F$32,""))</f>
        <v/>
      </c>
      <c r="F89" s="46" t="str">
        <f>IF(Table3[[#This Row],[Number of studies]]="","",IF('Cost Comparison Input'!$F$6&gt;='Tables for Graphs'!B88+1,B89*'Cost Comparison Input'!$G$32,""))</f>
        <v/>
      </c>
      <c r="H89" t="str">
        <f>Table3[[#This Row],[Number of studies]]</f>
        <v/>
      </c>
      <c r="I89" t="str">
        <f>IF(Table3[[#This Row],[Number of studies]]="","",Table3[[#This Row],[Monthly fixed cost FEES]]+Table3[[#This Row],[Per study cost FEES]])</f>
        <v/>
      </c>
      <c r="J89" t="str">
        <f>IF(Table3[[#This Row],[Number of studies]]="","",Table3[[#This Row],[Monthly fixed cost MBS]]+Table3[[#This Row],[Per study cost MBS]])</f>
        <v/>
      </c>
      <c r="N89">
        <v>87</v>
      </c>
      <c r="O89">
        <f t="shared" si="3"/>
        <v>0</v>
      </c>
      <c r="P89">
        <f t="shared" si="2"/>
        <v>0</v>
      </c>
    </row>
    <row r="90" spans="2:16" x14ac:dyDescent="0.35">
      <c r="B90" s="44" t="str">
        <f>IF(B89="","",IF('Cost Comparison Input'!$F$6&gt;=B89+1,B89+1,""))</f>
        <v/>
      </c>
      <c r="C90" s="45" t="str">
        <f>IF(Table3[[#This Row],[Number of studies]]="","",IF('Cost Comparison Input'!$F$6&gt;='Tables for Graphs'!B89+1,'Cost Comparison Input'!$F$16,""))</f>
        <v/>
      </c>
      <c r="D90" s="45" t="str">
        <f>IF(Table3[[#This Row],[Number of studies]]="","",IF('Cost Comparison Input'!$F$6&gt;='Tables for Graphs'!B89+1,'Cost Comparison Input'!$G$16,""))</f>
        <v/>
      </c>
      <c r="E90" s="50" t="str">
        <f>IF(Table3[[#This Row],[Number of studies]]="","",IF('Cost Comparison Input'!$F$6&gt;='Tables for Graphs'!B89+1,B90*'Cost Comparison Input'!$F$32,""))</f>
        <v/>
      </c>
      <c r="F90" s="46" t="str">
        <f>IF(Table3[[#This Row],[Number of studies]]="","",IF('Cost Comparison Input'!$F$6&gt;='Tables for Graphs'!B89+1,B90*'Cost Comparison Input'!$G$32,""))</f>
        <v/>
      </c>
      <c r="H90" t="str">
        <f>Table3[[#This Row],[Number of studies]]</f>
        <v/>
      </c>
      <c r="I90" t="str">
        <f>IF(Table3[[#This Row],[Number of studies]]="","",Table3[[#This Row],[Monthly fixed cost FEES]]+Table3[[#This Row],[Per study cost FEES]])</f>
        <v/>
      </c>
      <c r="J90" t="str">
        <f>IF(Table3[[#This Row],[Number of studies]]="","",Table3[[#This Row],[Monthly fixed cost MBS]]+Table3[[#This Row],[Per study cost MBS]])</f>
        <v/>
      </c>
      <c r="N90">
        <v>88</v>
      </c>
      <c r="O90">
        <f t="shared" si="3"/>
        <v>0</v>
      </c>
      <c r="P90">
        <f t="shared" si="2"/>
        <v>0</v>
      </c>
    </row>
    <row r="91" spans="2:16" x14ac:dyDescent="0.35">
      <c r="B91" s="44" t="str">
        <f>IF(B90="","",IF('Cost Comparison Input'!$F$6&gt;=B90+1,B90+1,""))</f>
        <v/>
      </c>
      <c r="C91" s="45" t="str">
        <f>IF(Table3[[#This Row],[Number of studies]]="","",IF('Cost Comparison Input'!$F$6&gt;='Tables for Graphs'!B90+1,'Cost Comparison Input'!$F$16,""))</f>
        <v/>
      </c>
      <c r="D91" s="45" t="str">
        <f>IF(Table3[[#This Row],[Number of studies]]="","",IF('Cost Comparison Input'!$F$6&gt;='Tables for Graphs'!B90+1,'Cost Comparison Input'!$G$16,""))</f>
        <v/>
      </c>
      <c r="E91" s="42" t="str">
        <f>IF(Table3[[#This Row],[Number of studies]]="","",IF('Cost Comparison Input'!$F$6&gt;='Tables for Graphs'!B90+1,B91*'Cost Comparison Input'!$F$32,""))</f>
        <v/>
      </c>
      <c r="F91" s="46" t="str">
        <f>IF(Table3[[#This Row],[Number of studies]]="","",IF('Cost Comparison Input'!$F$6&gt;='Tables for Graphs'!B90+1,B91*'Cost Comparison Input'!$G$32,""))</f>
        <v/>
      </c>
      <c r="H91" t="str">
        <f>Table3[[#This Row],[Number of studies]]</f>
        <v/>
      </c>
      <c r="I91" t="str">
        <f>IF(Table3[[#This Row],[Number of studies]]="","",Table3[[#This Row],[Monthly fixed cost FEES]]+Table3[[#This Row],[Per study cost FEES]])</f>
        <v/>
      </c>
      <c r="J91" t="str">
        <f>IF(Table3[[#This Row],[Number of studies]]="","",Table3[[#This Row],[Monthly fixed cost MBS]]+Table3[[#This Row],[Per study cost MBS]])</f>
        <v/>
      </c>
      <c r="N91">
        <v>89</v>
      </c>
      <c r="O91">
        <f t="shared" si="3"/>
        <v>0</v>
      </c>
      <c r="P91">
        <f t="shared" si="2"/>
        <v>0</v>
      </c>
    </row>
    <row r="92" spans="2:16" x14ac:dyDescent="0.35">
      <c r="B92" s="44" t="str">
        <f>IF(B91="","",IF('Cost Comparison Input'!$F$6&gt;=B91+1,B91+1,""))</f>
        <v/>
      </c>
      <c r="C92" s="45" t="str">
        <f>IF(Table3[[#This Row],[Number of studies]]="","",IF('Cost Comparison Input'!$F$6&gt;='Tables for Graphs'!B91+1,'Cost Comparison Input'!$F$16,""))</f>
        <v/>
      </c>
      <c r="D92" s="45" t="str">
        <f>IF(Table3[[#This Row],[Number of studies]]="","",IF('Cost Comparison Input'!$F$6&gt;='Tables for Graphs'!B91+1,'Cost Comparison Input'!$G$16,""))</f>
        <v/>
      </c>
      <c r="E92" s="50" t="str">
        <f>IF(Table3[[#This Row],[Number of studies]]="","",IF('Cost Comparison Input'!$F$6&gt;='Tables for Graphs'!B91+1,B92*'Cost Comparison Input'!$F$32,""))</f>
        <v/>
      </c>
      <c r="F92" s="46" t="str">
        <f>IF(Table3[[#This Row],[Number of studies]]="","",IF('Cost Comparison Input'!$F$6&gt;='Tables for Graphs'!B91+1,B92*'Cost Comparison Input'!$G$32,""))</f>
        <v/>
      </c>
      <c r="H92" t="str">
        <f>Table3[[#This Row],[Number of studies]]</f>
        <v/>
      </c>
      <c r="I92" t="str">
        <f>IF(Table3[[#This Row],[Number of studies]]="","",Table3[[#This Row],[Monthly fixed cost FEES]]+Table3[[#This Row],[Per study cost FEES]])</f>
        <v/>
      </c>
      <c r="J92" t="str">
        <f>IF(Table3[[#This Row],[Number of studies]]="","",Table3[[#This Row],[Monthly fixed cost MBS]]+Table3[[#This Row],[Per study cost MBS]])</f>
        <v/>
      </c>
      <c r="N92">
        <v>90</v>
      </c>
      <c r="O92">
        <f t="shared" si="3"/>
        <v>0</v>
      </c>
      <c r="P92">
        <f t="shared" si="2"/>
        <v>0</v>
      </c>
    </row>
    <row r="93" spans="2:16" x14ac:dyDescent="0.35">
      <c r="B93" s="44" t="str">
        <f>IF(B92="","",IF('Cost Comparison Input'!$F$6&gt;=B92+1,B92+1,""))</f>
        <v/>
      </c>
      <c r="C93" s="45" t="str">
        <f>IF(Table3[[#This Row],[Number of studies]]="","",IF('Cost Comparison Input'!$F$6&gt;='Tables for Graphs'!B92+1,'Cost Comparison Input'!$F$16,""))</f>
        <v/>
      </c>
      <c r="D93" s="45" t="str">
        <f>IF(Table3[[#This Row],[Number of studies]]="","",IF('Cost Comparison Input'!$F$6&gt;='Tables for Graphs'!B92+1,'Cost Comparison Input'!$G$16,""))</f>
        <v/>
      </c>
      <c r="E93" s="42" t="str">
        <f>IF(Table3[[#This Row],[Number of studies]]="","",IF('Cost Comparison Input'!$F$6&gt;='Tables for Graphs'!B92+1,B93*'Cost Comparison Input'!$F$32,""))</f>
        <v/>
      </c>
      <c r="F93" s="46" t="str">
        <f>IF(Table3[[#This Row],[Number of studies]]="","",IF('Cost Comparison Input'!$F$6&gt;='Tables for Graphs'!B92+1,B93*'Cost Comparison Input'!$G$32,""))</f>
        <v/>
      </c>
      <c r="H93" t="str">
        <f>Table3[[#This Row],[Number of studies]]</f>
        <v/>
      </c>
      <c r="I93" t="str">
        <f>IF(Table3[[#This Row],[Number of studies]]="","",Table3[[#This Row],[Monthly fixed cost FEES]]+Table3[[#This Row],[Per study cost FEES]])</f>
        <v/>
      </c>
      <c r="J93" t="str">
        <f>IF(Table3[[#This Row],[Number of studies]]="","",Table3[[#This Row],[Monthly fixed cost MBS]]+Table3[[#This Row],[Per study cost MBS]])</f>
        <v/>
      </c>
      <c r="N93">
        <v>91</v>
      </c>
      <c r="O93">
        <f t="shared" si="3"/>
        <v>0</v>
      </c>
      <c r="P93">
        <f t="shared" si="2"/>
        <v>0</v>
      </c>
    </row>
    <row r="94" spans="2:16" x14ac:dyDescent="0.35">
      <c r="B94" s="44" t="str">
        <f>IF(B93="","",IF('Cost Comparison Input'!$F$6&gt;=B93+1,B93+1,""))</f>
        <v/>
      </c>
      <c r="C94" s="45" t="str">
        <f>IF(Table3[[#This Row],[Number of studies]]="","",IF('Cost Comparison Input'!$F$6&gt;='Tables for Graphs'!B93+1,'Cost Comparison Input'!$F$16,""))</f>
        <v/>
      </c>
      <c r="D94" s="45" t="str">
        <f>IF(Table3[[#This Row],[Number of studies]]="","",IF('Cost Comparison Input'!$F$6&gt;='Tables for Graphs'!B93+1,'Cost Comparison Input'!$G$16,""))</f>
        <v/>
      </c>
      <c r="E94" s="50" t="str">
        <f>IF(Table3[[#This Row],[Number of studies]]="","",IF('Cost Comparison Input'!$F$6&gt;='Tables for Graphs'!B93+1,B94*'Cost Comparison Input'!$F$32,""))</f>
        <v/>
      </c>
      <c r="F94" s="46" t="str">
        <f>IF(Table3[[#This Row],[Number of studies]]="","",IF('Cost Comparison Input'!$F$6&gt;='Tables for Graphs'!B93+1,B94*'Cost Comparison Input'!$G$32,""))</f>
        <v/>
      </c>
      <c r="H94" t="str">
        <f>Table3[[#This Row],[Number of studies]]</f>
        <v/>
      </c>
      <c r="I94" t="str">
        <f>IF(Table3[[#This Row],[Number of studies]]="","",Table3[[#This Row],[Monthly fixed cost FEES]]+Table3[[#This Row],[Per study cost FEES]])</f>
        <v/>
      </c>
      <c r="J94" t="str">
        <f>IF(Table3[[#This Row],[Number of studies]]="","",Table3[[#This Row],[Monthly fixed cost MBS]]+Table3[[#This Row],[Per study cost MBS]])</f>
        <v/>
      </c>
      <c r="N94">
        <v>92</v>
      </c>
      <c r="O94">
        <f t="shared" si="3"/>
        <v>0</v>
      </c>
      <c r="P94">
        <f t="shared" si="2"/>
        <v>0</v>
      </c>
    </row>
    <row r="95" spans="2:16" x14ac:dyDescent="0.35">
      <c r="B95" s="44" t="str">
        <f>IF(B94="","",IF('Cost Comparison Input'!$F$6&gt;=B94+1,B94+1,""))</f>
        <v/>
      </c>
      <c r="C95" s="45" t="str">
        <f>IF(Table3[[#This Row],[Number of studies]]="","",IF('Cost Comparison Input'!$F$6&gt;='Tables for Graphs'!B94+1,'Cost Comparison Input'!$F$16,""))</f>
        <v/>
      </c>
      <c r="D95" s="45" t="str">
        <f>IF(Table3[[#This Row],[Number of studies]]="","",IF('Cost Comparison Input'!$F$6&gt;='Tables for Graphs'!B94+1,'Cost Comparison Input'!$G$16,""))</f>
        <v/>
      </c>
      <c r="E95" s="42" t="str">
        <f>IF(Table3[[#This Row],[Number of studies]]="","",IF('Cost Comparison Input'!$F$6&gt;='Tables for Graphs'!B94+1,B95*'Cost Comparison Input'!$F$32,""))</f>
        <v/>
      </c>
      <c r="F95" s="46" t="str">
        <f>IF(Table3[[#This Row],[Number of studies]]="","",IF('Cost Comparison Input'!$F$6&gt;='Tables for Graphs'!B94+1,B95*'Cost Comparison Input'!$G$32,""))</f>
        <v/>
      </c>
      <c r="H95" t="str">
        <f>Table3[[#This Row],[Number of studies]]</f>
        <v/>
      </c>
      <c r="I95" t="str">
        <f>IF(Table3[[#This Row],[Number of studies]]="","",Table3[[#This Row],[Monthly fixed cost FEES]]+Table3[[#This Row],[Per study cost FEES]])</f>
        <v/>
      </c>
      <c r="J95" t="str">
        <f>IF(Table3[[#This Row],[Number of studies]]="","",Table3[[#This Row],[Monthly fixed cost MBS]]+Table3[[#This Row],[Per study cost MBS]])</f>
        <v/>
      </c>
      <c r="N95">
        <v>93</v>
      </c>
      <c r="O95">
        <f t="shared" si="3"/>
        <v>0</v>
      </c>
      <c r="P95">
        <f t="shared" si="2"/>
        <v>0</v>
      </c>
    </row>
    <row r="96" spans="2:16" x14ac:dyDescent="0.35">
      <c r="B96" s="44" t="str">
        <f>IF(B95="","",IF('Cost Comparison Input'!$F$6&gt;=B95+1,B95+1,""))</f>
        <v/>
      </c>
      <c r="C96" s="45" t="str">
        <f>IF(Table3[[#This Row],[Number of studies]]="","",IF('Cost Comparison Input'!$F$6&gt;='Tables for Graphs'!B95+1,'Cost Comparison Input'!$F$16,""))</f>
        <v/>
      </c>
      <c r="D96" s="45" t="str">
        <f>IF(Table3[[#This Row],[Number of studies]]="","",IF('Cost Comparison Input'!$F$6&gt;='Tables for Graphs'!B95+1,'Cost Comparison Input'!$G$16,""))</f>
        <v/>
      </c>
      <c r="E96" s="50" t="str">
        <f>IF(Table3[[#This Row],[Number of studies]]="","",IF('Cost Comparison Input'!$F$6&gt;='Tables for Graphs'!B95+1,B96*'Cost Comparison Input'!$F$32,""))</f>
        <v/>
      </c>
      <c r="F96" s="46" t="str">
        <f>IF(Table3[[#This Row],[Number of studies]]="","",IF('Cost Comparison Input'!$F$6&gt;='Tables for Graphs'!B95+1,B96*'Cost Comparison Input'!$G$32,""))</f>
        <v/>
      </c>
      <c r="H96" t="str">
        <f>Table3[[#This Row],[Number of studies]]</f>
        <v/>
      </c>
      <c r="I96" t="str">
        <f>IF(Table3[[#This Row],[Number of studies]]="","",Table3[[#This Row],[Monthly fixed cost FEES]]+Table3[[#This Row],[Per study cost FEES]])</f>
        <v/>
      </c>
      <c r="J96" t="str">
        <f>IF(Table3[[#This Row],[Number of studies]]="","",Table3[[#This Row],[Monthly fixed cost MBS]]+Table3[[#This Row],[Per study cost MBS]])</f>
        <v/>
      </c>
      <c r="N96">
        <v>94</v>
      </c>
      <c r="O96">
        <f t="shared" si="3"/>
        <v>0</v>
      </c>
      <c r="P96">
        <f t="shared" si="2"/>
        <v>0</v>
      </c>
    </row>
    <row r="97" spans="2:16" x14ac:dyDescent="0.35">
      <c r="B97" s="44" t="str">
        <f>IF(B96="","",IF('Cost Comparison Input'!$F$6&gt;=B96+1,B96+1,""))</f>
        <v/>
      </c>
      <c r="C97" s="45" t="str">
        <f>IF(Table3[[#This Row],[Number of studies]]="","",IF('Cost Comparison Input'!$F$6&gt;='Tables for Graphs'!B96+1,'Cost Comparison Input'!$F$16,""))</f>
        <v/>
      </c>
      <c r="D97" s="45" t="str">
        <f>IF(Table3[[#This Row],[Number of studies]]="","",IF('Cost Comparison Input'!$F$6&gt;='Tables for Graphs'!B96+1,'Cost Comparison Input'!$G$16,""))</f>
        <v/>
      </c>
      <c r="E97" s="42" t="str">
        <f>IF(Table3[[#This Row],[Number of studies]]="","",IF('Cost Comparison Input'!$F$6&gt;='Tables for Graphs'!B96+1,B97*'Cost Comparison Input'!$F$32,""))</f>
        <v/>
      </c>
      <c r="F97" s="46" t="str">
        <f>IF(Table3[[#This Row],[Number of studies]]="","",IF('Cost Comparison Input'!$F$6&gt;='Tables for Graphs'!B96+1,B97*'Cost Comparison Input'!$G$32,""))</f>
        <v/>
      </c>
      <c r="H97" t="str">
        <f>Table3[[#This Row],[Number of studies]]</f>
        <v/>
      </c>
      <c r="I97" t="str">
        <f>IF(Table3[[#This Row],[Number of studies]]="","",Table3[[#This Row],[Monthly fixed cost FEES]]+Table3[[#This Row],[Per study cost FEES]])</f>
        <v/>
      </c>
      <c r="J97" t="str">
        <f>IF(Table3[[#This Row],[Number of studies]]="","",Table3[[#This Row],[Monthly fixed cost MBS]]+Table3[[#This Row],[Per study cost MBS]])</f>
        <v/>
      </c>
      <c r="N97">
        <v>95</v>
      </c>
      <c r="O97">
        <f t="shared" si="3"/>
        <v>0</v>
      </c>
      <c r="P97">
        <f t="shared" si="2"/>
        <v>0</v>
      </c>
    </row>
    <row r="98" spans="2:16" x14ac:dyDescent="0.35">
      <c r="B98" s="44" t="str">
        <f>IF(B97="","",IF('Cost Comparison Input'!$F$6&gt;=B97+1,B97+1,""))</f>
        <v/>
      </c>
      <c r="C98" s="45" t="str">
        <f>IF(Table3[[#This Row],[Number of studies]]="","",IF('Cost Comparison Input'!$F$6&gt;='Tables for Graphs'!B97+1,'Cost Comparison Input'!$F$16,""))</f>
        <v/>
      </c>
      <c r="D98" s="45" t="str">
        <f>IF(Table3[[#This Row],[Number of studies]]="","",IF('Cost Comparison Input'!$F$6&gt;='Tables for Graphs'!B97+1,'Cost Comparison Input'!$G$16,""))</f>
        <v/>
      </c>
      <c r="E98" s="50" t="str">
        <f>IF(Table3[[#This Row],[Number of studies]]="","",IF('Cost Comparison Input'!$F$6&gt;='Tables for Graphs'!B97+1,B98*'Cost Comparison Input'!$F$32,""))</f>
        <v/>
      </c>
      <c r="F98" s="46" t="str">
        <f>IF(Table3[[#This Row],[Number of studies]]="","",IF('Cost Comparison Input'!$F$6&gt;='Tables for Graphs'!B97+1,B98*'Cost Comparison Input'!$G$32,""))</f>
        <v/>
      </c>
      <c r="H98" t="str">
        <f>Table3[[#This Row],[Number of studies]]</f>
        <v/>
      </c>
      <c r="I98" t="str">
        <f>IF(Table3[[#This Row],[Number of studies]]="","",Table3[[#This Row],[Monthly fixed cost FEES]]+Table3[[#This Row],[Per study cost FEES]])</f>
        <v/>
      </c>
      <c r="J98" t="str">
        <f>IF(Table3[[#This Row],[Number of studies]]="","",Table3[[#This Row],[Monthly fixed cost MBS]]+Table3[[#This Row],[Per study cost MBS]])</f>
        <v/>
      </c>
      <c r="N98">
        <v>96</v>
      </c>
      <c r="O98">
        <f t="shared" si="3"/>
        <v>0</v>
      </c>
      <c r="P98">
        <f t="shared" si="2"/>
        <v>0</v>
      </c>
    </row>
    <row r="99" spans="2:16" x14ac:dyDescent="0.35">
      <c r="B99" s="44" t="str">
        <f>IF(B98="","",IF('Cost Comparison Input'!$F$6&gt;=B98+1,B98+1,""))</f>
        <v/>
      </c>
      <c r="C99" s="45" t="str">
        <f>IF(Table3[[#This Row],[Number of studies]]="","",IF('Cost Comparison Input'!$F$6&gt;='Tables for Graphs'!B98+1,'Cost Comparison Input'!$F$16,""))</f>
        <v/>
      </c>
      <c r="D99" s="45" t="str">
        <f>IF(Table3[[#This Row],[Number of studies]]="","",IF('Cost Comparison Input'!$F$6&gt;='Tables for Graphs'!B98+1,'Cost Comparison Input'!$G$16,""))</f>
        <v/>
      </c>
      <c r="E99" s="42" t="str">
        <f>IF(Table3[[#This Row],[Number of studies]]="","",IF('Cost Comparison Input'!$F$6&gt;='Tables for Graphs'!B98+1,B99*'Cost Comparison Input'!$F$32,""))</f>
        <v/>
      </c>
      <c r="F99" s="46" t="str">
        <f>IF(Table3[[#This Row],[Number of studies]]="","",IF('Cost Comparison Input'!$F$6&gt;='Tables for Graphs'!B98+1,B99*'Cost Comparison Input'!$G$32,""))</f>
        <v/>
      </c>
      <c r="H99" t="str">
        <f>Table3[[#This Row],[Number of studies]]</f>
        <v/>
      </c>
      <c r="I99" t="str">
        <f>IF(Table3[[#This Row],[Number of studies]]="","",Table3[[#This Row],[Monthly fixed cost FEES]]+Table3[[#This Row],[Per study cost FEES]])</f>
        <v/>
      </c>
      <c r="J99" t="str">
        <f>IF(Table3[[#This Row],[Number of studies]]="","",Table3[[#This Row],[Monthly fixed cost MBS]]+Table3[[#This Row],[Per study cost MBS]])</f>
        <v/>
      </c>
      <c r="N99">
        <v>97</v>
      </c>
      <c r="O99">
        <f t="shared" si="3"/>
        <v>0</v>
      </c>
      <c r="P99">
        <f t="shared" si="2"/>
        <v>0</v>
      </c>
    </row>
    <row r="100" spans="2:16" x14ac:dyDescent="0.35">
      <c r="B100" s="44" t="str">
        <f>IF(B99="","",IF('Cost Comparison Input'!$F$6&gt;=B99+1,B99+1,""))</f>
        <v/>
      </c>
      <c r="C100" s="45" t="str">
        <f>IF(Table3[[#This Row],[Number of studies]]="","",IF('Cost Comparison Input'!$F$6&gt;='Tables for Graphs'!B99+1,'Cost Comparison Input'!$F$16,""))</f>
        <v/>
      </c>
      <c r="D100" s="45" t="str">
        <f>IF(Table3[[#This Row],[Number of studies]]="","",IF('Cost Comparison Input'!$F$6&gt;='Tables for Graphs'!B99+1,'Cost Comparison Input'!$G$16,""))</f>
        <v/>
      </c>
      <c r="E100" s="50" t="str">
        <f>IF(Table3[[#This Row],[Number of studies]]="","",IF('Cost Comparison Input'!$F$6&gt;='Tables for Graphs'!B99+1,B100*'Cost Comparison Input'!$F$32,""))</f>
        <v/>
      </c>
      <c r="F100" s="46" t="str">
        <f>IF(Table3[[#This Row],[Number of studies]]="","",IF('Cost Comparison Input'!$F$6&gt;='Tables for Graphs'!B99+1,B100*'Cost Comparison Input'!$G$32,""))</f>
        <v/>
      </c>
      <c r="H100" t="str">
        <f>Table3[[#This Row],[Number of studies]]</f>
        <v/>
      </c>
      <c r="I100" t="str">
        <f>IF(Table3[[#This Row],[Number of studies]]="","",Table3[[#This Row],[Monthly fixed cost FEES]]+Table3[[#This Row],[Per study cost FEES]])</f>
        <v/>
      </c>
      <c r="J100" t="str">
        <f>IF(Table3[[#This Row],[Number of studies]]="","",Table3[[#This Row],[Monthly fixed cost MBS]]+Table3[[#This Row],[Per study cost MBS]])</f>
        <v/>
      </c>
      <c r="N100">
        <v>98</v>
      </c>
      <c r="O100">
        <f t="shared" si="3"/>
        <v>0</v>
      </c>
      <c r="P100">
        <f t="shared" si="2"/>
        <v>0</v>
      </c>
    </row>
    <row r="101" spans="2:16" x14ac:dyDescent="0.35">
      <c r="B101" s="44" t="str">
        <f>IF(B100="","",IF('Cost Comparison Input'!$F$6&gt;=B100+1,B100+1,""))</f>
        <v/>
      </c>
      <c r="C101" s="45" t="str">
        <f>IF(Table3[[#This Row],[Number of studies]]="","",IF('Cost Comparison Input'!$F$6&gt;='Tables for Graphs'!B100+1,'Cost Comparison Input'!$F$16,""))</f>
        <v/>
      </c>
      <c r="D101" s="45" t="str">
        <f>IF(Table3[[#This Row],[Number of studies]]="","",IF('Cost Comparison Input'!$F$6&gt;='Tables for Graphs'!B100+1,'Cost Comparison Input'!$G$16,""))</f>
        <v/>
      </c>
      <c r="E101" s="42" t="str">
        <f>IF(Table3[[#This Row],[Number of studies]]="","",IF('Cost Comparison Input'!$F$6&gt;='Tables for Graphs'!B100+1,B101*'Cost Comparison Input'!$F$32,""))</f>
        <v/>
      </c>
      <c r="F101" s="46" t="str">
        <f>IF(Table3[[#This Row],[Number of studies]]="","",IF('Cost Comparison Input'!$F$6&gt;='Tables for Graphs'!B100+1,B101*'Cost Comparison Input'!$G$32,""))</f>
        <v/>
      </c>
      <c r="H101" t="str">
        <f>Table3[[#This Row],[Number of studies]]</f>
        <v/>
      </c>
      <c r="I101" t="str">
        <f>IF(Table3[[#This Row],[Number of studies]]="","",Table3[[#This Row],[Monthly fixed cost FEES]]+Table3[[#This Row],[Per study cost FEES]])</f>
        <v/>
      </c>
      <c r="J101" t="str">
        <f>IF(Table3[[#This Row],[Number of studies]]="","",Table3[[#This Row],[Monthly fixed cost MBS]]+Table3[[#This Row],[Per study cost MBS]])</f>
        <v/>
      </c>
      <c r="N101">
        <v>99</v>
      </c>
      <c r="O101">
        <f t="shared" si="3"/>
        <v>0</v>
      </c>
      <c r="P101">
        <f t="shared" si="2"/>
        <v>0</v>
      </c>
    </row>
    <row r="102" spans="2:16" x14ac:dyDescent="0.35">
      <c r="B102" s="44" t="str">
        <f>IF(B101="","",IF('Cost Comparison Input'!$F$6&gt;=B101+1,B101+1,""))</f>
        <v/>
      </c>
      <c r="C102" s="45" t="str">
        <f>IF(Table3[[#This Row],[Number of studies]]="","",IF('Cost Comparison Input'!$F$6&gt;='Tables for Graphs'!B101+1,'Cost Comparison Input'!$F$16,""))</f>
        <v/>
      </c>
      <c r="D102" s="45" t="str">
        <f>IF(Table3[[#This Row],[Number of studies]]="","",IF('Cost Comparison Input'!$F$6&gt;='Tables for Graphs'!B101+1,'Cost Comparison Input'!$G$16,""))</f>
        <v/>
      </c>
      <c r="E102" s="50" t="str">
        <f>IF(Table3[[#This Row],[Number of studies]]="","",IF('Cost Comparison Input'!$F$6&gt;='Tables for Graphs'!B101+1,B102*'Cost Comparison Input'!$F$32,""))</f>
        <v/>
      </c>
      <c r="F102" s="46" t="str">
        <f>IF(Table3[[#This Row],[Number of studies]]="","",IF('Cost Comparison Input'!$F$6&gt;='Tables for Graphs'!B101+1,B102*'Cost Comparison Input'!$G$32,""))</f>
        <v/>
      </c>
      <c r="H102" t="str">
        <f>Table3[[#This Row],[Number of studies]]</f>
        <v/>
      </c>
      <c r="I102" t="str">
        <f>IF(Table3[[#This Row],[Number of studies]]="","",Table3[[#This Row],[Monthly fixed cost FEES]]+Table3[[#This Row],[Per study cost FEES]])</f>
        <v/>
      </c>
      <c r="J102" t="str">
        <f>IF(Table3[[#This Row],[Number of studies]]="","",Table3[[#This Row],[Monthly fixed cost MBS]]+Table3[[#This Row],[Per study cost MBS]])</f>
        <v/>
      </c>
      <c r="N102">
        <v>100</v>
      </c>
      <c r="O102">
        <f t="shared" si="3"/>
        <v>0</v>
      </c>
      <c r="P102">
        <f t="shared" si="2"/>
        <v>0</v>
      </c>
    </row>
    <row r="103" spans="2:16" x14ac:dyDescent="0.35">
      <c r="B103" s="44"/>
    </row>
    <row r="104" spans="2:16" x14ac:dyDescent="0.35">
      <c r="B104" s="44"/>
    </row>
  </sheetData>
  <sheetProtection algorithmName="SHA-512" hashValue="F752H5tKyTWrtZlzzORdrhTKHpIFswuW1k317lN3QTnmaa9JndmXuDkpO26jDcH/OkhqzV0M5RqIRvDIrdXmOw==" saltValue="AyRHI/+NVSmyKbwd329x8A==" spinCount="100000" sheet="1" objects="1" scenarios="1" selectLockedCells="1"/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4"/>
  <sheetViews>
    <sheetView showRowColHeaders="0" workbookViewId="0"/>
  </sheetViews>
  <sheetFormatPr defaultRowHeight="12.75" x14ac:dyDescent="0.35"/>
  <sheetData>
    <row r="1" spans="1:2" x14ac:dyDescent="0.35">
      <c r="A1" t="s">
        <v>0</v>
      </c>
      <c r="B1" t="b">
        <v>0</v>
      </c>
    </row>
    <row r="2" spans="1:2" x14ac:dyDescent="0.35">
      <c r="A2" t="s">
        <v>1</v>
      </c>
      <c r="B2" t="b">
        <v>0</v>
      </c>
    </row>
    <row r="3" spans="1:2" x14ac:dyDescent="0.35">
      <c r="A3" t="s">
        <v>2</v>
      </c>
      <c r="B3" t="s">
        <v>4</v>
      </c>
    </row>
    <row r="4" spans="1:2" x14ac:dyDescent="0.35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Cost Comparison Input</vt:lpstr>
      <vt:lpstr>Cost Comparison Dashboard</vt:lpstr>
      <vt:lpstr>Tables for Graphs</vt:lpstr>
      <vt:lpstr>Company_name</vt:lpstr>
      <vt:lpstr>'Cost Comparison Dashboard'!Print_Area</vt:lpstr>
      <vt:lpstr>'Cost Comparison Input'!Print_Area</vt:lpstr>
      <vt:lpstr>TemplatePrintArea</vt:lpstr>
      <vt:lpstr>Total_variable</vt:lpstr>
      <vt:lpstr>Variable_costs_unit</vt:lpstr>
    </vt:vector>
  </TitlesOfParts>
  <Manager/>
  <Company>TemplateZone by KMT Software,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</dc:creator>
  <cp:keywords/>
  <dc:description/>
  <cp:lastModifiedBy>Kevin</cp:lastModifiedBy>
  <cp:lastPrinted>2021-04-11T17:44:23Z</cp:lastPrinted>
  <dcterms:created xsi:type="dcterms:W3CDTF">1997-03-01T10:49:21Z</dcterms:created>
  <dcterms:modified xsi:type="dcterms:W3CDTF">2021-04-14T20:01:35Z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TC011165121033</vt:lpwstr>
  </property>
</Properties>
</file>